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ea\Documents\Kenny Samaroo\GEA\Kenny\IDB_Solar Farm\Tender Doc\Solar Plant Tender\Mahdia\Approved Documents\TD 2021-07-14\"/>
    </mc:Choice>
  </mc:AlternateContent>
  <bookViews>
    <workbookView xWindow="0" yWindow="0" windowWidth="9570" windowHeight="3525"/>
  </bookViews>
  <sheets>
    <sheet name="Cost breakdown" sheetId="1" r:id="rId1"/>
    <sheet name="Simple LCOE" sheetId="2" r:id="rId2"/>
  </sheets>
  <definedNames>
    <definedName name="_xlnm.Print_Area" localSheetId="0">'Cost breakdown'!$A$1:$H$100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9" i="2" l="1"/>
  <c r="G99" i="1" l="1"/>
  <c r="E14" i="2"/>
  <c r="D15" i="2" l="1"/>
  <c r="E15" i="2" s="1"/>
  <c r="D16" i="2" l="1"/>
  <c r="E16" i="2" s="1"/>
  <c r="G90" i="1"/>
  <c r="G89" i="1"/>
  <c r="G88" i="1"/>
  <c r="G87" i="1"/>
  <c r="G86" i="1"/>
  <c r="G85" i="1"/>
  <c r="G84" i="1"/>
  <c r="G83" i="1"/>
  <c r="G57" i="1"/>
  <c r="G95" i="1"/>
  <c r="G94" i="1"/>
  <c r="G93" i="1"/>
  <c r="G92" i="1"/>
  <c r="G91" i="1"/>
  <c r="D17" i="2" l="1"/>
  <c r="E17" i="2" s="1"/>
  <c r="G62" i="1"/>
  <c r="G61" i="1"/>
  <c r="G60" i="1"/>
  <c r="B60" i="1"/>
  <c r="B61" i="1" s="1"/>
  <c r="B62" i="1" s="1"/>
  <c r="D18" i="2" l="1"/>
  <c r="E18" i="2" s="1"/>
  <c r="G59" i="1"/>
  <c r="G56" i="1"/>
  <c r="B64" i="1"/>
  <c r="G49" i="1"/>
  <c r="G41" i="1"/>
  <c r="G40" i="1"/>
  <c r="G43" i="1"/>
  <c r="G39" i="1"/>
  <c r="G38" i="1"/>
  <c r="G37" i="1"/>
  <c r="B37" i="1"/>
  <c r="B38" i="1" s="1"/>
  <c r="B39" i="1" s="1"/>
  <c r="G50" i="1"/>
  <c r="G48" i="1"/>
  <c r="G47" i="1"/>
  <c r="G46" i="1"/>
  <c r="G45" i="1"/>
  <c r="B45" i="1"/>
  <c r="B46" i="1" s="1"/>
  <c r="B47" i="1" s="1"/>
  <c r="B48" i="1" s="1"/>
  <c r="B49" i="1" s="1"/>
  <c r="B50" i="1" s="1"/>
  <c r="G33" i="1"/>
  <c r="G32" i="1"/>
  <c r="G34" i="1"/>
  <c r="G82" i="1"/>
  <c r="G96" i="1"/>
  <c r="G98" i="1"/>
  <c r="G97" i="1"/>
  <c r="G81" i="1"/>
  <c r="G80" i="1"/>
  <c r="G66" i="1"/>
  <c r="G55" i="1"/>
  <c r="G31" i="1"/>
  <c r="G30" i="1"/>
  <c r="G26" i="1"/>
  <c r="G22" i="1"/>
  <c r="G23" i="1"/>
  <c r="G14" i="1"/>
  <c r="G9" i="1"/>
  <c r="G54" i="1"/>
  <c r="G53" i="1"/>
  <c r="G100" i="1" l="1"/>
  <c r="D19" i="2"/>
  <c r="E19" i="2" s="1"/>
  <c r="G44" i="1"/>
  <c r="G36" i="1" s="1"/>
  <c r="B40" i="1"/>
  <c r="B41" i="1" s="1"/>
  <c r="B42" i="1" s="1"/>
  <c r="B43" i="1" s="1"/>
  <c r="G70" i="1"/>
  <c r="B68" i="1"/>
  <c r="B69" i="1" s="1"/>
  <c r="B70" i="1" s="1"/>
  <c r="B65" i="1"/>
  <c r="B66" i="1" s="1"/>
  <c r="B52" i="1"/>
  <c r="B53" i="1" s="1"/>
  <c r="B54" i="1" s="1"/>
  <c r="B29" i="1"/>
  <c r="B30" i="1" s="1"/>
  <c r="B25" i="1"/>
  <c r="B26" i="1" s="1"/>
  <c r="B27" i="1" s="1"/>
  <c r="G21" i="1"/>
  <c r="G17" i="1"/>
  <c r="B17" i="1"/>
  <c r="B18" i="1" s="1"/>
  <c r="B19" i="1" s="1"/>
  <c r="B20" i="1" s="1"/>
  <c r="G13" i="1"/>
  <c r="B12" i="1"/>
  <c r="B13" i="1" s="1"/>
  <c r="B14" i="1" s="1"/>
  <c r="B15" i="1" s="1"/>
  <c r="B5" i="1"/>
  <c r="B6" i="1" s="1"/>
  <c r="B7" i="1" s="1"/>
  <c r="D20" i="2" l="1"/>
  <c r="E20" i="2" s="1"/>
  <c r="B55" i="1"/>
  <c r="B31" i="1"/>
  <c r="B32" i="1" s="1"/>
  <c r="B33" i="1" s="1"/>
  <c r="B34" i="1" s="1"/>
  <c r="B35" i="1" s="1"/>
  <c r="B21" i="1"/>
  <c r="B22" i="1" s="1"/>
  <c r="B23" i="1" s="1"/>
  <c r="B8" i="1"/>
  <c r="B9" i="1" s="1"/>
  <c r="B10" i="1" s="1"/>
  <c r="G25" i="1"/>
  <c r="G12" i="1"/>
  <c r="G7" i="1"/>
  <c r="G10" i="1"/>
  <c r="G20" i="1"/>
  <c r="G5" i="1"/>
  <c r="G6" i="1"/>
  <c r="D21" i="2" l="1"/>
  <c r="E21" i="2" s="1"/>
  <c r="B56" i="1"/>
  <c r="B57" i="1" s="1"/>
  <c r="B58" i="1" s="1"/>
  <c r="G27" i="1"/>
  <c r="G24" i="1" s="1"/>
  <c r="G15" i="1"/>
  <c r="G11" i="1" s="1"/>
  <c r="G8" i="1"/>
  <c r="G4" i="1" s="1"/>
  <c r="G35" i="1"/>
  <c r="D22" i="2" l="1"/>
  <c r="E22" i="2" s="1"/>
  <c r="E11" i="1"/>
  <c r="D23" i="2" l="1"/>
  <c r="E23" i="2" s="1"/>
  <c r="G18" i="1"/>
  <c r="G19" i="1"/>
  <c r="D24" i="2" l="1"/>
  <c r="E24" i="2" s="1"/>
  <c r="G16" i="1"/>
  <c r="D25" i="2" l="1"/>
  <c r="E25" i="2" s="1"/>
  <c r="G58" i="1"/>
  <c r="G29" i="1"/>
  <c r="G28" i="1" s="1"/>
  <c r="G52" i="1"/>
  <c r="D26" i="2" l="1"/>
  <c r="E26" i="2" s="1"/>
  <c r="G51" i="1"/>
  <c r="D27" i="2" l="1"/>
  <c r="E27" i="2" s="1"/>
  <c r="G65" i="1"/>
  <c r="D28" i="2" l="1"/>
  <c r="E28" i="2" s="1"/>
  <c r="G64" i="1"/>
  <c r="G63" i="1" s="1"/>
  <c r="D29" i="2" l="1"/>
  <c r="E29" i="2" s="1"/>
  <c r="G68" i="1"/>
  <c r="G69" i="1"/>
  <c r="D30" i="2" l="1"/>
  <c r="E30" i="2" s="1"/>
  <c r="G67" i="1"/>
  <c r="G71" i="1" s="1"/>
  <c r="E4" i="1"/>
  <c r="D31" i="2" l="1"/>
  <c r="E31" i="2" s="1"/>
  <c r="F36" i="1"/>
  <c r="F59" i="1"/>
  <c r="F24" i="1"/>
  <c r="F44" i="1"/>
  <c r="F4" i="1"/>
  <c r="F67" i="1"/>
  <c r="F63" i="1"/>
  <c r="G72" i="1"/>
  <c r="F16" i="1"/>
  <c r="F28" i="1"/>
  <c r="F51" i="1"/>
  <c r="F11" i="1"/>
  <c r="D32" i="2" l="1"/>
  <c r="E32" i="2" s="1"/>
  <c r="D33" i="2" l="1"/>
  <c r="E33" i="2" s="1"/>
  <c r="E9" i="2" s="1"/>
  <c r="F10" i="2" s="1"/>
</calcChain>
</file>

<file path=xl/comments1.xml><?xml version="1.0" encoding="utf-8"?>
<comments xmlns="http://schemas.openxmlformats.org/spreadsheetml/2006/main">
  <authors>
    <author>David Fernandez</author>
  </authors>
  <commentList>
    <comment ref="D13" authorId="0" shapeId="0">
      <text>
        <r>
          <rPr>
            <b/>
            <sz val="9"/>
            <color indexed="81"/>
            <rFont val="Tahoma"/>
            <family val="2"/>
          </rPr>
          <t>David Fernandez:</t>
        </r>
        <r>
          <rPr>
            <sz val="9"/>
            <color indexed="81"/>
            <rFont val="Tahoma"/>
            <family val="2"/>
          </rPr>
          <t xml:space="preserve">
This is the minimum tolerance of the panel. This can be found in the data sheet of the PV panel
</t>
        </r>
      </text>
    </comment>
    <comment ref="D14" authorId="0" shapeId="0">
      <text>
        <r>
          <rPr>
            <b/>
            <sz val="9"/>
            <color indexed="81"/>
            <rFont val="Tahoma"/>
            <family val="2"/>
          </rPr>
          <t>David Fernandez:</t>
        </r>
        <r>
          <rPr>
            <sz val="9"/>
            <color indexed="81"/>
            <rFont val="Tahoma"/>
            <family val="2"/>
          </rPr>
          <t xml:space="preserve">
During fiurst year the manufactures warantee the power would be no lower than 97 or 97.5%</t>
        </r>
      </text>
    </comment>
    <comment ref="D15" authorId="0" shapeId="0">
      <text>
        <r>
          <rPr>
            <b/>
            <sz val="9"/>
            <color indexed="81"/>
            <rFont val="Tahoma"/>
            <family val="2"/>
          </rPr>
          <t>David Fernandez:</t>
        </r>
        <r>
          <rPr>
            <sz val="9"/>
            <color indexed="81"/>
            <rFont val="Tahoma"/>
            <family val="2"/>
          </rPr>
          <t xml:space="preserve">
The rest of the years would depend if they have a linear or they waranty specific power in some years</t>
        </r>
      </text>
    </comment>
  </commentList>
</comments>
</file>

<file path=xl/sharedStrings.xml><?xml version="1.0" encoding="utf-8"?>
<sst xmlns="http://schemas.openxmlformats.org/spreadsheetml/2006/main" count="241" uniqueCount="177">
  <si>
    <t>#</t>
  </si>
  <si>
    <t>Description</t>
  </si>
  <si>
    <t>Unit</t>
  </si>
  <si>
    <t>Quantity</t>
  </si>
  <si>
    <r>
      <rPr>
        <sz val="11"/>
        <color theme="1"/>
        <rFont val="Calibri"/>
        <family val="2"/>
        <scheme val="minor"/>
      </rPr>
      <t xml:space="preserve">Unit </t>
    </r>
    <r>
      <rPr>
        <sz val="10"/>
        <color theme="1"/>
        <rFont val="Calibri"/>
        <family val="2"/>
        <scheme val="minor"/>
      </rPr>
      <t>cost (USD</t>
    </r>
    <r>
      <rPr>
        <sz val="10"/>
        <color theme="1"/>
        <rFont val="Calibri"/>
        <family val="2"/>
      </rPr>
      <t>)</t>
    </r>
  </si>
  <si>
    <r>
      <t xml:space="preserve">Total cost </t>
    </r>
    <r>
      <rPr>
        <sz val="10"/>
        <color theme="1"/>
        <rFont val="Calibri"/>
        <family val="2"/>
        <scheme val="minor"/>
      </rPr>
      <t>(USD)</t>
    </r>
  </si>
  <si>
    <t>Solar PV System</t>
  </si>
  <si>
    <t>Solar PV panels</t>
  </si>
  <si>
    <t>kWp</t>
  </si>
  <si>
    <t>kW</t>
  </si>
  <si>
    <t xml:space="preserve">Ground Mounting structure to 10º </t>
  </si>
  <si>
    <t>Battery bank</t>
  </si>
  <si>
    <t>Battery Li-ion</t>
  </si>
  <si>
    <t>kWh</t>
  </si>
  <si>
    <t>Battery inverter</t>
  </si>
  <si>
    <t>Wiring and accesories</t>
  </si>
  <si>
    <t>AC Balance of Plant &amp; Controls</t>
  </si>
  <si>
    <t>unit</t>
  </si>
  <si>
    <t>Control system</t>
  </si>
  <si>
    <t>Delivery and handover</t>
  </si>
  <si>
    <t>Transportation</t>
  </si>
  <si>
    <t>Soft Cost</t>
  </si>
  <si>
    <t>Detail Design</t>
  </si>
  <si>
    <t>Project Management</t>
  </si>
  <si>
    <t>TOTAL EPC cost</t>
  </si>
  <si>
    <t>DC accessories (Junction Box, Fuses, etc)</t>
  </si>
  <si>
    <t>m</t>
  </si>
  <si>
    <t>Control and monitoring</t>
  </si>
  <si>
    <t>Montioring system</t>
  </si>
  <si>
    <t>Step-up transformer 2MVA   ___V/13.8kV</t>
  </si>
  <si>
    <t xml:space="preserve">PV inverter </t>
  </si>
  <si>
    <t>Provide Power of each inverter. Attach manufacture data sheet of each inverter</t>
  </si>
  <si>
    <t>Provide Power of each panel. Attach manufacture data sheet of PV module, including the IV curves. Attach Test certificate for PV module. Attach Guarantee power performance for 25 years.</t>
  </si>
  <si>
    <t>Provide manufacture and model. Provide Battery life curve, showing the depth of discharge vs a number of cycling. Provide capacity at different rates of discharge (30 min and 4 hours)</t>
  </si>
  <si>
    <t>If battery inverter integrated in battery, the cost can be 0. In any case provide power of each inverter, attach manufacture data sheet, provide the AC round trip efficiency at different rates of discharge (30min and 4 hours)</t>
  </si>
  <si>
    <t>Other</t>
  </si>
  <si>
    <t>…</t>
  </si>
  <si>
    <t>Provide the description of PV array configuration and string electrical protection. Provide Juntion box anf fuses manufacture and model. Provide configuration of arrays in line diagrame</t>
  </si>
  <si>
    <t>Provide decription of battery configuration (including nominal voltages of each parallel and serial connection), provide detail in line diagram</t>
  </si>
  <si>
    <t xml:space="preserve">Provide nominal power and voltages of each side of transformer. Attach manufacture data sheet.  </t>
  </si>
  <si>
    <t xml:space="preserve">Provide description of control strategy. Attach manufacture data sheet. </t>
  </si>
  <si>
    <t>Provide list of monitoring data and frequency. Attach manufacture data sheet</t>
  </si>
  <si>
    <t>AC Switchgear in Generator room</t>
  </si>
  <si>
    <t>AC Switchgear in PV farm</t>
  </si>
  <si>
    <t>Provide the description of AC protection for inverters. Attach manufacture data sheet with protection rates. Provide line diagrame</t>
  </si>
  <si>
    <t>Provide description of interconnection with generators. Attach manufacture data sheet with protection rates. Provide line diagrame</t>
  </si>
  <si>
    <t>AC Wiring accesories</t>
  </si>
  <si>
    <t>AC cable with support</t>
  </si>
  <si>
    <t>DC cable with support</t>
  </si>
  <si>
    <t>Provide Type of material and diameter of cables, description of support type. Attach manufacture data sheet</t>
  </si>
  <si>
    <t>Lightning protector</t>
  </si>
  <si>
    <t>Provide description of lightning protection. Attach manufacture data sheet</t>
  </si>
  <si>
    <t>Provide description of grounding. Include details in line diagram</t>
  </si>
  <si>
    <t>Provide description of structure. Attach manufacture data sheet. Provide mechanical details in drawings</t>
  </si>
  <si>
    <t>Installation</t>
  </si>
  <si>
    <t>Commissioning</t>
  </si>
  <si>
    <t>….</t>
  </si>
  <si>
    <t>Use this space to include other cost not include above</t>
  </si>
  <si>
    <t>Use this space to include other cost not include in sections above</t>
  </si>
  <si>
    <t>Access Road</t>
  </si>
  <si>
    <t>Foundation and Housing for other elect equip.</t>
  </si>
  <si>
    <t>Foundation and Housing for security shed</t>
  </si>
  <si>
    <t>Clear site after construction</t>
  </si>
  <si>
    <t>Site Clearance and land preparation</t>
  </si>
  <si>
    <t>Drainage and trenching</t>
  </si>
  <si>
    <t>Fencing</t>
  </si>
  <si>
    <t>Fencing and Auxiliary services</t>
  </si>
  <si>
    <t>Lighting system</t>
  </si>
  <si>
    <t>Water system</t>
  </si>
  <si>
    <t>Civil Works 1 (without Solar foundation)</t>
  </si>
  <si>
    <t>Civil Works 2 (Solar foundation)</t>
  </si>
  <si>
    <t>Description of housing used for all electrical equipment. If battery is a containarised solution the housing cost would be included in the battery section.</t>
  </si>
  <si>
    <t>Provide description of work to be done</t>
  </si>
  <si>
    <t>This should include removal of vegetation and necessary surface soild. Provide description of work to be done</t>
  </si>
  <si>
    <t>m3</t>
  </si>
  <si>
    <t>Digging in soft soil</t>
  </si>
  <si>
    <t>Digging in hard soil</t>
  </si>
  <si>
    <t>Concrete</t>
  </si>
  <si>
    <t>This breakdown will be used for any variation after geotechnical survey in detail design stage</t>
  </si>
  <si>
    <t xml:space="preserve">For bidding purposes will be assumed 20% of digging in all area is soft soil. </t>
  </si>
  <si>
    <t xml:space="preserve">For bidding purposes will be assumed 80% of digging in all area is soft soil. </t>
  </si>
  <si>
    <t>Provide description of foundation system for solar PV structure, including the calculations of digging and concrete volume</t>
  </si>
  <si>
    <t>Equipment of accessories for foundations</t>
  </si>
  <si>
    <t>Description of equipment to be use and any extra material needed.</t>
  </si>
  <si>
    <t>Information to be included in Technical Report of Bid submission /Comments</t>
  </si>
  <si>
    <t>In case of other type of foundation that does not need digging and concrete. Provide description of methodology and calculations</t>
  </si>
  <si>
    <t>Provide cost of fencing per meter. Include all works needed (i.e. digging, concrete, labour, etc)</t>
  </si>
  <si>
    <t>Here include all Labour cost for installtion of electrical equipment and panels structure. For civil works and fencing the labour should be included in the respective lines</t>
  </si>
  <si>
    <t>Provide cost of delivery to site</t>
  </si>
  <si>
    <t>days</t>
  </si>
  <si>
    <t xml:space="preserve">Provide the cost per day. Cost should include time of engineers, accomodation and travel expenses </t>
  </si>
  <si>
    <t>Auxiliary power system</t>
  </si>
  <si>
    <t>Fire detection system</t>
  </si>
  <si>
    <t>Cost for all project management including all travelling arrangements, work permits, etc. In bid submission provide Organization chart, preliminary H&amp;S plan, quality control plan, CVs of staff to be used in the project.</t>
  </si>
  <si>
    <t>In bid submission provide company experience in designing similar systems and provide calculations of sizing main elements and calculation of performance guarantee.</t>
  </si>
  <si>
    <t>Spare parts</t>
  </si>
  <si>
    <t>Provide a list of the spare parts provided.</t>
  </si>
  <si>
    <t>Provide cost per number of lights and poles, including cable. Attach manufacture data sheet of lamp</t>
  </si>
  <si>
    <t>Provide description of the type of auxiliary system used. Provide calculation of max power</t>
  </si>
  <si>
    <t>Provide description of fire detector system to be used.</t>
  </si>
  <si>
    <t>Provide description of water system. Attach manufacture data sheets of tanks and pumps</t>
  </si>
  <si>
    <t>Environmental and Social Management Plan (ESMP)</t>
  </si>
  <si>
    <t>Use this space for breakdown of extra cost to comply with the ESMP</t>
  </si>
  <si>
    <t>Add only the extra cost (compared with your normal working procedure) to comply with the ESMP</t>
  </si>
  <si>
    <t>Year</t>
  </si>
  <si>
    <t>Training</t>
  </si>
  <si>
    <t>Technical Support for 1 year</t>
  </si>
  <si>
    <t>Specify the cost and extend of the service provided</t>
  </si>
  <si>
    <t>Comments</t>
  </si>
  <si>
    <t>describe the main equipment replaced</t>
  </si>
  <si>
    <t xml:space="preserve">TOTAL O&amp;M </t>
  </si>
  <si>
    <t>% of Nominal Power</t>
  </si>
  <si>
    <t>PV panel Performance waranty</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</si>
  <si>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</si>
  <si>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</si>
  <si>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</si>
  <si>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</si>
  <si>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</si>
  <si>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</si>
  <si>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</si>
  <si>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</si>
  <si>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</si>
  <si>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</si>
  <si>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</si>
  <si>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</si>
  <si>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</si>
  <si>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</si>
  <si>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</si>
  <si>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</si>
  <si>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</si>
  <si>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</si>
  <si>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</si>
  <si>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</si>
  <si>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0</t>
  </si>
  <si>
    <t>Nominal Efficiency of PV inverter</t>
  </si>
  <si>
    <t xml:space="preserve">Nominal Power output of Solar Farm </t>
  </si>
  <si>
    <t>Exact nominal output</t>
  </si>
  <si>
    <t>LOT 1: Engineering, Procurement and Construction (EPC) of Solar PV Farm</t>
  </si>
  <si>
    <t>Nominal Power PV panels (MWh)</t>
  </si>
  <si>
    <t>If more than 1 inverter, use weigth average</t>
  </si>
  <si>
    <t>Location</t>
  </si>
  <si>
    <t>Calculation of a simple Levelized Cost of Energy (LCOE)</t>
  </si>
  <si>
    <t xml:space="preserve">Expected cost for inverter and battery replacement over 20 years of operation. 
</t>
  </si>
  <si>
    <t>Inverter and/or Battery cost for year 1</t>
  </si>
  <si>
    <t>Inverter and/or Battery cost for year 2</t>
  </si>
  <si>
    <t>Inverter and/or Battery cost for year 3</t>
  </si>
  <si>
    <t>Inverter and/or Battery cost for year 4</t>
  </si>
  <si>
    <t>Inverter and/or Battery cost for year 5</t>
  </si>
  <si>
    <t>Inverter and/or Battery cost for year 6</t>
  </si>
  <si>
    <t>Inverter and/or Battery cost for year 7</t>
  </si>
  <si>
    <t>Inverter and/or Battery cost for year 8</t>
  </si>
  <si>
    <t>Inverter and/or Battery cost for year 9</t>
  </si>
  <si>
    <t>Inverter and/or Battery cost for year 10</t>
  </si>
  <si>
    <t>Inverter and/or Battery cost for year 11</t>
  </si>
  <si>
    <t>Inverter and/or Battery cost for year 12</t>
  </si>
  <si>
    <t>Inverter and/or Battery cost for year 13</t>
  </si>
  <si>
    <t>Inverter and/or Battery cost for year 14</t>
  </si>
  <si>
    <t>Inverter and/or Battery cost for year 15</t>
  </si>
  <si>
    <t>Inverter and/or Battery cost for year 16</t>
  </si>
  <si>
    <t>Inverter and/or Battery cost for year 17</t>
  </si>
  <si>
    <t>Inverter and/or Battery cost for year 18</t>
  </si>
  <si>
    <t>Inverter and/or Battery cost for year 19</t>
  </si>
  <si>
    <t>Inverter and/or Battery cost for year 20</t>
  </si>
  <si>
    <t>This section will be used to calculate the "simple LCOE" as detailed in Annex 1 and 2</t>
  </si>
  <si>
    <t>The year of the inverter replacement shall be manufacture product waranty</t>
  </si>
  <si>
    <t>-</t>
  </si>
  <si>
    <r>
      <t xml:space="preserve">The year of the battery replacement shall be calculated with the life of the battery (numbers of cycles at 80% Depth of Discharge) as stated in the battery data sheet. It will be assumed one cycle per day. </t>
    </r>
    <r>
      <rPr>
        <i/>
        <sz val="11"/>
        <color theme="1"/>
        <rFont val="Calibri"/>
        <family val="2"/>
        <scheme val="minor"/>
      </rPr>
      <t>For example if battery life is 4,000 cycles at 80%DOD, the battery shall be replaced after 4,000 days (10.95 years), therefore will be only one replacement of battery over 20 years in year 10.</t>
    </r>
  </si>
  <si>
    <t>EPC cost and Battery and Inverter replacement Cost (USD)</t>
  </si>
  <si>
    <t>TOTAL</t>
  </si>
  <si>
    <t>LCOE (USD/MWh)</t>
  </si>
  <si>
    <t>Use 2019 prices as in EPC cost breakdown. Do not include transport, installtion, depreciation, inflation and/or expected price reductions). Do not introduce cost of spare parts only cost of replacement of Battery and inverters: PV inverter as per 1.2, battery inverter as per 2.2 and batteries as per 2.1 of EPC breakdown provided.</t>
  </si>
  <si>
    <t>1. The EPC cost submitted by the bidder will be converted to a “Simple Levelized Cost of Energy” (Simple LCOE) with the intention to favour the good quality and high efficiency equipment in the economic comparison of bids</t>
  </si>
  <si>
    <t>2. The Bidder is required to fill the Annex 12 cost breakdown in which is included an anticipated cost of replacement of the battery and inverter over 20 years</t>
  </si>
  <si>
    <t>3. The simple LCOE is only used for comparison purposed, it should not be seen as an accurate calculation of the cost of energy, as it does not include the actual operation and maintenance cost of the solar farm. Annex 12 (excel file) includes a tab with an example of the calculation of the simple LCOE, this is provided to the bidder for information purposes</t>
  </si>
  <si>
    <t>4. The simple LCOE will be calculated by the Contracting Agency  with the information provided by the bidder in Annex 12 and the data sheets and product warranties submitted in the technical proposal</t>
  </si>
  <si>
    <t>Cells to be filled</t>
  </si>
  <si>
    <t>Mahdia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</si>
</sst>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_-[$$-409]* #,##0_ ;_-[$$-409]* \-#,##0\ ;_-[$$-409]* &quot;-&quot;_ ;_-@_ "/>
    <numFmt numFmtId="166" formatCode="#,##0&quot; $/kWp&quot;"/>
    <numFmt numFmtId="167" formatCode="_-* #,##0\ [$GYD]_-;\-* #,##0\ [$GYD]_-;_-* &quot;-&quot;\ [$GYD]_-;_-@_-"/>
    <numFmt numFmtId="168" formatCode="#,##0&quot; $/year&quot;"/>
    <numFmt numFmtId="169" formatCode="_([$USD]\ * #,##0_);_([$USD]\ * \(#,##0\);_([$USD]\ * &quot;-&quot;_);_(@_)"/>
    <numFmt numFmtId="170" formatCode="0.0"/>
  </numFmts>
  <fonts count="19" x14ac:knownFonts="1">
    <font>
      <sz val="11"/>
      <color theme="1"/>
      <name val="Calibri"/>
      <family val="2"/>
      <scheme val="minor"/>
    </font>
    <font>
      <sz val="11"/>
      <color theme="1"/>
      <name val="Calibri"/>
      <family val="2"/>
      <scheme val="minor"/>
    </font>
    <font>
      <b/>
      <sz val="11"/>
      <color theme="1"/>
      <name val="Calibri"/>
      <family val="2"/>
      <scheme val="minor"/>
    </font>
    <font>
      <i/>
      <sz val="11"/>
      <color theme="0" tint="-0.34998626667073579"/>
      <name val="Calibri"/>
      <family val="2"/>
      <scheme val="minor"/>
    </font>
    <font>
      <sz val="11"/>
      <color rgb="FF000000"/>
      <name val="Calibri"/>
      <family val="2"/>
    </font>
    <font>
      <sz val="10"/>
      <color theme="1"/>
      <name val="Calibri"/>
      <family val="2"/>
      <scheme val="minor"/>
    </font>
    <font>
      <sz val="10"/>
      <color theme="1"/>
      <name val="Calibri"/>
      <family val="2"/>
    </font>
    <font>
      <i/>
      <sz val="10"/>
      <color theme="1"/>
      <name val="Calibri"/>
      <family val="2"/>
      <scheme val="minor"/>
    </font>
    <font>
      <b/>
      <i/>
      <sz val="11"/>
      <color theme="1"/>
      <name val="Calibri"/>
      <family val="2"/>
      <scheme val="minor"/>
    </font>
    <font>
      <sz val="11"/>
      <name val="Calibri"/>
      <family val="2"/>
      <scheme val="minor"/>
    </font>
    <font>
      <sz val="10"/>
      <color rgb="FF000000"/>
      <name val="Calibri"/>
      <family val="2"/>
    </font>
    <font>
      <i/>
      <sz val="11"/>
      <color theme="0" tint="-0.499984740745262"/>
      <name val="Calibri"/>
      <family val="2"/>
      <scheme val="minor"/>
    </font>
    <font>
      <b/>
      <i/>
      <sz val="11"/>
      <color theme="0" tint="-0.499984740745262"/>
      <name val="Calibri"/>
      <family val="2"/>
      <scheme val="minor"/>
    </font>
    <font>
      <i/>
      <sz val="10"/>
      <color theme="0" tint="-0.499984740745262"/>
      <name val="Calibri"/>
      <family val="2"/>
      <scheme val="minor"/>
    </font>
    <font>
      <i/>
      <sz val="11"/>
      <color rgb="FFFF0000"/>
      <name val="Calibri"/>
      <family val="2"/>
      <scheme val="minor"/>
    </font>
    <font>
      <sz val="8"/>
      <name val="Calibri"/>
      <family val="2"/>
      <scheme val="minor"/>
    </font>
    <font>
      <sz val="9"/>
      <color indexed="81"/>
      <name val="Tahoma"/>
      <family val="2"/>
    </font>
    <font>
      <b/>
      <sz val="9"/>
      <color indexed="81"/>
      <name val="Tahoma"/>
      <family val="2"/>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50"/>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tint="0.59999389629810485"/>
        <bgColor indexed="64"/>
      </patternFill>
    </fill>
  </fills>
  <borders count="24">
    <border>
      <left/>
      <right/>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4" fillId="0" borderId="0"/>
  </cellStyleXfs>
  <cellXfs count="117">
    <xf numFmtId="0" fontId="0" fillId="0" borderId="0" xfId="0"/>
    <xf numFmtId="0" fontId="0" fillId="2" borderId="0" xfId="0" applyFill="1"/>
    <xf numFmtId="0" fontId="0" fillId="2" borderId="1" xfId="0" applyFill="1" applyBorder="1"/>
    <xf numFmtId="1" fontId="3" fillId="2" borderId="0" xfId="0" applyNumberFormat="1" applyFont="1" applyFill="1" applyAlignment="1">
      <alignment horizontal="center"/>
    </xf>
    <xf numFmtId="0" fontId="4" fillId="0" borderId="0" xfId="2"/>
    <xf numFmtId="0" fontId="0" fillId="2" borderId="6" xfId="0" applyFill="1" applyBorder="1" applyAlignment="1">
      <alignment vertical="top"/>
    </xf>
    <xf numFmtId="0" fontId="0" fillId="2" borderId="2" xfId="0" applyFill="1" applyBorder="1" applyAlignment="1">
      <alignment vertical="top"/>
    </xf>
    <xf numFmtId="165" fontId="0" fillId="2" borderId="8" xfId="0" applyNumberFormat="1" applyFill="1" applyBorder="1" applyAlignment="1">
      <alignment horizontal="right" vertical="top"/>
    </xf>
    <xf numFmtId="165" fontId="0" fillId="2" borderId="5" xfId="0" applyNumberFormat="1" applyFill="1" applyBorder="1" applyAlignment="1">
      <alignment horizontal="right" vertical="top"/>
    </xf>
    <xf numFmtId="165" fontId="0" fillId="2" borderId="9" xfId="0" applyNumberFormat="1" applyFill="1" applyBorder="1" applyAlignment="1">
      <alignment horizontal="right" vertical="top"/>
    </xf>
    <xf numFmtId="0" fontId="5" fillId="2" borderId="1" xfId="0" applyFont="1" applyFill="1" applyBorder="1"/>
    <xf numFmtId="0" fontId="10" fillId="0" borderId="0" xfId="2" applyFont="1"/>
    <xf numFmtId="167" fontId="0" fillId="2" borderId="0" xfId="0" applyNumberFormat="1" applyFill="1"/>
    <xf numFmtId="0" fontId="0" fillId="2" borderId="10" xfId="0" applyFill="1" applyBorder="1" applyAlignment="1">
      <alignment vertical="top"/>
    </xf>
    <xf numFmtId="0" fontId="0" fillId="2" borderId="5" xfId="0" applyFill="1" applyBorder="1" applyAlignment="1">
      <alignment horizontal="center" vertical="top"/>
    </xf>
    <xf numFmtId="3" fontId="0" fillId="4" borderId="8" xfId="0" applyNumberFormat="1" applyFill="1" applyBorder="1" applyAlignment="1">
      <alignment horizontal="center" vertical="top"/>
    </xf>
    <xf numFmtId="3" fontId="0" fillId="4" borderId="5" xfId="0" applyNumberFormat="1" applyFill="1" applyBorder="1" applyAlignment="1">
      <alignment horizontal="center" vertical="top"/>
    </xf>
    <xf numFmtId="165" fontId="9" fillId="4" borderId="5" xfId="0" applyNumberFormat="1" applyFont="1" applyFill="1" applyBorder="1" applyAlignment="1">
      <alignment horizontal="right" vertical="top"/>
    </xf>
    <xf numFmtId="3" fontId="0" fillId="4" borderId="9" xfId="0" applyNumberFormat="1" applyFill="1" applyBorder="1" applyAlignment="1">
      <alignment horizontal="center" vertical="top"/>
    </xf>
    <xf numFmtId="165" fontId="9" fillId="4" borderId="9" xfId="0" applyNumberFormat="1" applyFont="1" applyFill="1" applyBorder="1" applyAlignment="1">
      <alignment horizontal="right" vertical="top"/>
    </xf>
    <xf numFmtId="0" fontId="2" fillId="3" borderId="2" xfId="0" applyFont="1" applyFill="1" applyBorder="1" applyAlignment="1">
      <alignment horizontal="center" vertical="top"/>
    </xf>
    <xf numFmtId="0" fontId="2" fillId="3" borderId="3" xfId="0" applyFont="1" applyFill="1" applyBorder="1" applyAlignment="1">
      <alignment vertical="top"/>
    </xf>
    <xf numFmtId="164" fontId="2" fillId="3" borderId="3" xfId="1" applyNumberFormat="1" applyFont="1" applyFill="1" applyBorder="1" applyAlignment="1">
      <alignment horizontal="center" vertical="top"/>
    </xf>
    <xf numFmtId="166" fontId="7" fillId="3" borderId="3" xfId="0" applyNumberFormat="1" applyFont="1" applyFill="1" applyBorder="1" applyAlignment="1">
      <alignment horizontal="left" vertical="center"/>
    </xf>
    <xf numFmtId="9" fontId="7" fillId="3" borderId="3" xfId="1" applyFont="1" applyFill="1" applyBorder="1" applyAlignment="1">
      <alignment horizontal="left" vertical="center"/>
    </xf>
    <xf numFmtId="0" fontId="2" fillId="5" borderId="2" xfId="0" applyFont="1" applyFill="1" applyBorder="1" applyAlignment="1">
      <alignment horizontal="center" vertical="top"/>
    </xf>
    <xf numFmtId="0" fontId="2" fillId="5" borderId="3" xfId="0" applyFont="1" applyFill="1" applyBorder="1" applyAlignment="1">
      <alignment horizontal="center" vertical="top"/>
    </xf>
    <xf numFmtId="167" fontId="2" fillId="5" borderId="3" xfId="0" applyNumberFormat="1" applyFont="1" applyFill="1" applyBorder="1" applyAlignment="1">
      <alignment horizontal="right" vertical="top"/>
    </xf>
    <xf numFmtId="0" fontId="2" fillId="6" borderId="2" xfId="0" applyFont="1" applyFill="1" applyBorder="1" applyAlignment="1">
      <alignment horizontal="center" vertical="top"/>
    </xf>
    <xf numFmtId="0" fontId="2" fillId="6" borderId="3" xfId="0" applyFont="1" applyFill="1" applyBorder="1" applyAlignment="1">
      <alignment horizontal="center" vertical="top"/>
    </xf>
    <xf numFmtId="0" fontId="11" fillId="2" borderId="0" xfId="0" applyFont="1" applyFill="1"/>
    <xf numFmtId="166" fontId="13" fillId="2" borderId="0" xfId="0" applyNumberFormat="1" applyFont="1" applyFill="1" applyAlignment="1">
      <alignment horizontal="right" vertical="top"/>
    </xf>
    <xf numFmtId="0" fontId="11" fillId="0" borderId="0" xfId="0" applyFont="1"/>
    <xf numFmtId="165" fontId="11" fillId="2" borderId="5" xfId="0" applyNumberFormat="1" applyFont="1" applyFill="1" applyBorder="1" applyAlignment="1">
      <alignment horizontal="left" vertical="top"/>
    </xf>
    <xf numFmtId="0" fontId="0" fillId="2" borderId="10" xfId="0" applyFill="1" applyBorder="1" applyAlignment="1">
      <alignment horizontal="center" vertical="top" wrapText="1"/>
    </xf>
    <xf numFmtId="0" fontId="0" fillId="2" borderId="10" xfId="0" applyFill="1" applyBorder="1" applyAlignment="1">
      <alignment horizontal="center" vertical="top"/>
    </xf>
    <xf numFmtId="0" fontId="0" fillId="2" borderId="9" xfId="0" applyFill="1" applyBorder="1" applyAlignment="1">
      <alignment horizontal="center" vertical="top" wrapText="1"/>
    </xf>
    <xf numFmtId="0" fontId="5" fillId="2" borderId="9" xfId="0" applyFont="1" applyFill="1" applyBorder="1" applyAlignment="1">
      <alignment horizontal="center" vertical="top" wrapText="1"/>
    </xf>
    <xf numFmtId="0" fontId="9" fillId="2" borderId="9" xfId="0" applyFont="1" applyFill="1" applyBorder="1" applyAlignment="1">
      <alignment horizontal="center" vertical="top" wrapText="1"/>
    </xf>
    <xf numFmtId="0" fontId="0" fillId="2" borderId="8" xfId="0" applyFill="1" applyBorder="1" applyAlignment="1">
      <alignment horizontal="center" vertical="top"/>
    </xf>
    <xf numFmtId="165" fontId="11" fillId="2" borderId="8" xfId="0" applyNumberFormat="1" applyFont="1" applyFill="1" applyBorder="1" applyAlignment="1">
      <alignment horizontal="left" vertical="top"/>
    </xf>
    <xf numFmtId="165" fontId="8" fillId="3" borderId="3" xfId="0" applyNumberFormat="1" applyFont="1" applyFill="1" applyBorder="1" applyAlignment="1">
      <alignment horizontal="right" vertical="top" indent="2"/>
    </xf>
    <xf numFmtId="165" fontId="12" fillId="3" borderId="4" xfId="0" applyNumberFormat="1" applyFont="1" applyFill="1" applyBorder="1" applyAlignment="1">
      <alignment horizontal="left" vertical="top" indent="2"/>
    </xf>
    <xf numFmtId="165" fontId="11" fillId="2" borderId="9" xfId="0" applyNumberFormat="1" applyFont="1" applyFill="1" applyBorder="1" applyAlignment="1">
      <alignment horizontal="left" vertical="top"/>
    </xf>
    <xf numFmtId="0" fontId="5" fillId="2" borderId="6" xfId="0" applyFont="1" applyFill="1" applyBorder="1" applyAlignment="1">
      <alignment vertical="top"/>
    </xf>
    <xf numFmtId="0" fontId="5" fillId="2" borderId="11" xfId="0" applyFont="1" applyFill="1" applyBorder="1" applyAlignment="1">
      <alignment horizontal="center" vertical="top"/>
    </xf>
    <xf numFmtId="3" fontId="5" fillId="2" borderId="11" xfId="0" applyNumberFormat="1" applyFont="1" applyFill="1" applyBorder="1" applyAlignment="1">
      <alignment horizontal="center" vertical="top"/>
    </xf>
    <xf numFmtId="167" fontId="5" fillId="2" borderId="11" xfId="0" applyNumberFormat="1" applyFont="1" applyFill="1" applyBorder="1" applyAlignment="1">
      <alignment horizontal="right" vertical="top"/>
    </xf>
    <xf numFmtId="166" fontId="5" fillId="2" borderId="7" xfId="0" applyNumberFormat="1" applyFont="1" applyFill="1" applyBorder="1" applyAlignment="1">
      <alignment horizontal="right" vertical="top"/>
    </xf>
    <xf numFmtId="0" fontId="2" fillId="5" borderId="3" xfId="0" applyFont="1" applyFill="1" applyBorder="1" applyAlignment="1">
      <alignment vertical="top"/>
    </xf>
    <xf numFmtId="165" fontId="8" fillId="5" borderId="3" xfId="0" applyNumberFormat="1" applyFont="1" applyFill="1" applyBorder="1" applyAlignment="1">
      <alignment horizontal="right" vertical="top" indent="2"/>
    </xf>
    <xf numFmtId="165" fontId="12" fillId="5" borderId="4" xfId="0" applyNumberFormat="1" applyFont="1" applyFill="1" applyBorder="1" applyAlignment="1">
      <alignment horizontal="left" vertical="top" indent="2"/>
    </xf>
    <xf numFmtId="165" fontId="12" fillId="3" borderId="4" xfId="0" applyNumberFormat="1" applyFont="1" applyFill="1" applyBorder="1" applyAlignment="1">
      <alignment vertical="top"/>
    </xf>
    <xf numFmtId="0" fontId="2" fillId="6" borderId="3" xfId="0" applyFont="1" applyFill="1" applyBorder="1" applyAlignment="1">
      <alignment vertical="top"/>
    </xf>
    <xf numFmtId="167" fontId="2" fillId="6" borderId="3" xfId="0" applyNumberFormat="1" applyFont="1" applyFill="1" applyBorder="1" applyAlignment="1">
      <alignment horizontal="right" vertical="top"/>
    </xf>
    <xf numFmtId="165" fontId="8" fillId="6" borderId="3" xfId="0" applyNumberFormat="1" applyFont="1" applyFill="1" applyBorder="1" applyAlignment="1">
      <alignment horizontal="right" vertical="top" indent="2"/>
    </xf>
    <xf numFmtId="165" fontId="12" fillId="6" borderId="4" xfId="0" applyNumberFormat="1" applyFont="1" applyFill="1" applyBorder="1" applyAlignment="1">
      <alignment horizontal="left" vertical="top" indent="2"/>
    </xf>
    <xf numFmtId="0" fontId="2" fillId="5" borderId="3" xfId="0" applyFont="1" applyFill="1" applyBorder="1" applyAlignment="1">
      <alignment horizontal="left" vertical="top"/>
    </xf>
    <xf numFmtId="164" fontId="7" fillId="5" borderId="3" xfId="1" applyNumberFormat="1" applyFont="1" applyFill="1" applyBorder="1" applyAlignment="1">
      <alignment horizontal="left" vertical="center"/>
    </xf>
    <xf numFmtId="168" fontId="8" fillId="5" borderId="3" xfId="0" applyNumberFormat="1" applyFont="1" applyFill="1" applyBorder="1" applyAlignment="1">
      <alignment vertical="top"/>
    </xf>
    <xf numFmtId="168" fontId="12" fillId="5" borderId="4" xfId="0" applyNumberFormat="1" applyFont="1" applyFill="1" applyBorder="1" applyAlignment="1">
      <alignment vertical="top"/>
    </xf>
    <xf numFmtId="165" fontId="12" fillId="3" borderId="4" xfId="0" applyNumberFormat="1" applyFont="1" applyFill="1" applyBorder="1" applyAlignment="1">
      <alignment horizontal="left" vertical="top"/>
    </xf>
    <xf numFmtId="165" fontId="14" fillId="2" borderId="5" xfId="0" applyNumberFormat="1" applyFont="1" applyFill="1" applyBorder="1" applyAlignment="1">
      <alignment horizontal="left" vertical="top"/>
    </xf>
    <xf numFmtId="0" fontId="0" fillId="2" borderId="2" xfId="0" applyFill="1" applyBorder="1" applyAlignment="1">
      <alignment horizontal="center" vertical="top"/>
    </xf>
    <xf numFmtId="3" fontId="0" fillId="0" borderId="0" xfId="0" applyNumberFormat="1"/>
    <xf numFmtId="0" fontId="0" fillId="2" borderId="2" xfId="0" applyFill="1" applyBorder="1"/>
    <xf numFmtId="0" fontId="0" fillId="2" borderId="3" xfId="0" applyFill="1" applyBorder="1"/>
    <xf numFmtId="0" fontId="0" fillId="2" borderId="6" xfId="0" applyFill="1" applyBorder="1"/>
    <xf numFmtId="0" fontId="0" fillId="2" borderId="11" xfId="0" applyFill="1" applyBorder="1"/>
    <xf numFmtId="0" fontId="0" fillId="2" borderId="2" xfId="0" applyFill="1" applyBorder="1" applyAlignment="1">
      <alignment horizontal="center"/>
    </xf>
    <xf numFmtId="164" fontId="0" fillId="7" borderId="3" xfId="1" applyNumberFormat="1" applyFont="1" applyFill="1" applyBorder="1" applyAlignment="1">
      <alignment horizontal="center"/>
    </xf>
    <xf numFmtId="0" fontId="0" fillId="2" borderId="14" xfId="0" applyFill="1" applyBorder="1"/>
    <xf numFmtId="0" fontId="0" fillId="2" borderId="15" xfId="0" applyFill="1" applyBorder="1"/>
    <xf numFmtId="0" fontId="0" fillId="2" borderId="0" xfId="0" applyFill="1" applyBorder="1"/>
    <xf numFmtId="0" fontId="0" fillId="0" borderId="0" xfId="0" applyAlignment="1">
      <alignment vertical="center"/>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0" fillId="2" borderId="3" xfId="0" applyFill="1" applyBorder="1" applyAlignment="1">
      <alignment horizontal="center" vertical="center" wrapText="1"/>
    </xf>
    <xf numFmtId="3" fontId="0" fillId="2" borderId="3" xfId="0" applyNumberFormat="1" applyFill="1" applyBorder="1" applyAlignment="1">
      <alignment horizontal="center"/>
    </xf>
    <xf numFmtId="3" fontId="0" fillId="2" borderId="4" xfId="0" applyNumberFormat="1" applyFill="1" applyBorder="1" applyAlignment="1">
      <alignment horizontal="center"/>
    </xf>
    <xf numFmtId="3" fontId="0" fillId="2" borderId="7" xfId="0" applyNumberFormat="1" applyFill="1" applyBorder="1" applyAlignment="1">
      <alignment horizontal="center"/>
    </xf>
    <xf numFmtId="3" fontId="0" fillId="7" borderId="4" xfId="0" applyNumberFormat="1" applyFill="1" applyBorder="1"/>
    <xf numFmtId="164" fontId="0" fillId="7" borderId="7" xfId="1" applyNumberFormat="1" applyFont="1" applyFill="1" applyBorder="1"/>
    <xf numFmtId="0" fontId="0" fillId="2" borderId="6" xfId="0" applyFill="1" applyBorder="1" applyAlignment="1">
      <alignment horizontal="center"/>
    </xf>
    <xf numFmtId="164" fontId="0" fillId="7" borderId="11" xfId="1" applyNumberFormat="1" applyFont="1" applyFill="1" applyBorder="1" applyAlignment="1">
      <alignment horizontal="center"/>
    </xf>
    <xf numFmtId="0" fontId="0" fillId="2" borderId="9" xfId="0" applyFill="1" applyBorder="1" applyAlignment="1">
      <alignment horizontal="center" vertical="center" wrapText="1"/>
    </xf>
    <xf numFmtId="0" fontId="2" fillId="0" borderId="0" xfId="0" applyFont="1" applyAlignment="1">
      <alignment horizontal="left" indent="1"/>
    </xf>
    <xf numFmtId="0" fontId="0" fillId="2" borderId="18" xfId="0" applyFill="1" applyBorder="1" applyAlignment="1">
      <alignment horizontal="center" vertical="top" wrapText="1"/>
    </xf>
    <xf numFmtId="0" fontId="0" fillId="2" borderId="19" xfId="0" applyFill="1" applyBorder="1" applyAlignment="1">
      <alignment horizontal="center" vertical="top" wrapText="1"/>
    </xf>
    <xf numFmtId="0" fontId="9" fillId="2" borderId="19" xfId="0" applyFont="1" applyFill="1" applyBorder="1" applyAlignment="1">
      <alignment horizontal="center" vertical="top" wrapText="1"/>
    </xf>
    <xf numFmtId="169" fontId="0" fillId="7" borderId="5" xfId="0" applyNumberFormat="1" applyFill="1" applyBorder="1" applyAlignment="1">
      <alignment horizontal="center"/>
    </xf>
    <xf numFmtId="0" fontId="2" fillId="6" borderId="10" xfId="0" applyFont="1" applyFill="1" applyBorder="1" applyAlignment="1">
      <alignment horizontal="right" vertical="top"/>
    </xf>
    <xf numFmtId="0" fontId="2" fillId="6" borderId="18" xfId="0" applyFont="1" applyFill="1" applyBorder="1" applyAlignment="1">
      <alignment horizontal="right" vertical="top"/>
    </xf>
    <xf numFmtId="0" fontId="0" fillId="2" borderId="2" xfId="0" applyFill="1" applyBorder="1" applyAlignment="1">
      <alignment horizontal="right"/>
    </xf>
    <xf numFmtId="169" fontId="0" fillId="2" borderId="4" xfId="0" applyNumberFormat="1" applyFill="1" applyBorder="1" applyAlignment="1">
      <alignment horizontal="center"/>
    </xf>
    <xf numFmtId="0" fontId="0" fillId="2" borderId="17" xfId="0" applyFill="1" applyBorder="1"/>
    <xf numFmtId="0" fontId="0" fillId="0" borderId="0" xfId="0" applyBorder="1"/>
    <xf numFmtId="0" fontId="0" fillId="2" borderId="1" xfId="0" applyFill="1" applyBorder="1" applyAlignment="1">
      <alignment vertical="center"/>
    </xf>
    <xf numFmtId="0" fontId="0" fillId="2" borderId="21" xfId="0" applyFill="1" applyBorder="1"/>
    <xf numFmtId="0" fontId="0" fillId="2" borderId="22" xfId="0" applyFill="1" applyBorder="1"/>
    <xf numFmtId="0" fontId="0" fillId="2" borderId="23" xfId="0" applyFill="1" applyBorder="1"/>
    <xf numFmtId="0" fontId="0" fillId="2" borderId="16" xfId="0" applyFill="1" applyBorder="1"/>
    <xf numFmtId="169" fontId="0" fillId="0" borderId="0" xfId="0" applyNumberFormat="1"/>
    <xf numFmtId="164" fontId="0" fillId="0" borderId="0" xfId="1" applyNumberFormat="1" applyFont="1"/>
    <xf numFmtId="0" fontId="0" fillId="8" borderId="5" xfId="0" applyFill="1" applyBorder="1"/>
    <xf numFmtId="0" fontId="2" fillId="9" borderId="2" xfId="0" applyFont="1" applyFill="1" applyBorder="1" applyAlignment="1">
      <alignment horizontal="right"/>
    </xf>
    <xf numFmtId="170" fontId="2" fillId="9" borderId="4" xfId="0" applyNumberFormat="1" applyFont="1" applyFill="1" applyBorder="1" applyAlignment="1">
      <alignment horizontal="center"/>
    </xf>
    <xf numFmtId="0" fontId="2" fillId="6" borderId="12" xfId="0" applyFont="1" applyFill="1" applyBorder="1" applyAlignment="1">
      <alignment horizontal="left" vertical="top" wrapText="1"/>
    </xf>
    <xf numFmtId="0" fontId="2" fillId="6" borderId="13" xfId="0" applyFont="1" applyFill="1" applyBorder="1" applyAlignment="1">
      <alignment horizontal="left" vertical="top" wrapText="1"/>
    </xf>
    <xf numFmtId="0" fontId="2" fillId="6" borderId="0" xfId="0" applyFont="1" applyFill="1" applyBorder="1" applyAlignment="1">
      <alignment horizontal="left" vertical="top" wrapText="1"/>
    </xf>
    <xf numFmtId="0" fontId="2" fillId="6" borderId="20" xfId="0" applyFont="1" applyFill="1" applyBorder="1" applyAlignment="1">
      <alignment horizontal="left" vertical="top" wrapText="1"/>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4" xfId="0" applyFill="1" applyBorder="1" applyAlignment="1">
      <alignment horizontal="left" vertical="top"/>
    </xf>
    <xf numFmtId="0" fontId="0" fillId="2" borderId="6" xfId="0" applyFill="1" applyBorder="1" applyAlignment="1">
      <alignment horizontal="center" vertical="top"/>
    </xf>
    <xf numFmtId="0" fontId="0" fillId="2" borderId="11" xfId="0" applyFill="1" applyBorder="1" applyAlignment="1">
      <alignment horizontal="center" vertical="top"/>
    </xf>
    <xf numFmtId="0" fontId="0" fillId="2" borderId="7" xfId="0" applyFill="1" applyBorder="1" applyAlignment="1">
      <alignment horizontal="center" vertical="top"/>
    </xf>
  </cellXfs>
  <cellStyles count="3">
    <cellStyle name="Normal" xfId="0" builtinId="0"/>
    <cellStyle name="Normal 3"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00"/>
  <sheetViews>
    <sheetView tabSelected="1" zoomScale="90" zoomScaleNormal="90" workbookViewId="0">
      <selection activeCell="C76" sqref="C76:H76"/>
    </sheetView>
  </sheetViews>
  <sheetFormatPr defaultRowHeight="15" outlineLevelRow="1" x14ac:dyDescent="0.25"/>
  <cols>
    <col min="1" max="1" width="5.28515625" customWidth="1"/>
    <col min="2" max="2" width="6.7109375" customWidth="1"/>
    <col min="3" max="3" width="36" customWidth="1"/>
    <col min="4" max="4" width="10.7109375" customWidth="1"/>
    <col min="5" max="5" width="13.85546875" customWidth="1"/>
    <col min="6" max="6" width="14.5703125" customWidth="1"/>
    <col min="7" max="7" width="18.140625" customWidth="1"/>
    <col min="8" max="8" width="74.42578125" style="32" bestFit="1" customWidth="1"/>
  </cols>
  <sheetData>
    <row r="1" spans="1:9" x14ac:dyDescent="0.25">
      <c r="A1" s="2"/>
      <c r="B1" s="1"/>
      <c r="C1" s="1"/>
      <c r="D1" s="1"/>
      <c r="E1" s="3"/>
      <c r="F1" s="1"/>
      <c r="G1" s="1"/>
      <c r="H1" s="30"/>
      <c r="I1" s="1"/>
    </row>
    <row r="2" spans="1:9" s="4" customFormat="1" x14ac:dyDescent="0.25">
      <c r="A2" s="2"/>
      <c r="B2" s="25"/>
      <c r="C2" s="57" t="s">
        <v>137</v>
      </c>
      <c r="D2" s="26"/>
      <c r="E2" s="26"/>
      <c r="F2" s="58"/>
      <c r="G2" s="59"/>
      <c r="H2" s="60"/>
      <c r="I2" s="1"/>
    </row>
    <row r="3" spans="1:9" s="4" customFormat="1" x14ac:dyDescent="0.25">
      <c r="A3" s="2"/>
      <c r="B3" s="34" t="s">
        <v>0</v>
      </c>
      <c r="C3" s="35" t="s">
        <v>1</v>
      </c>
      <c r="D3" s="36" t="s">
        <v>2</v>
      </c>
      <c r="E3" s="36" t="s">
        <v>3</v>
      </c>
      <c r="F3" s="37" t="s">
        <v>4</v>
      </c>
      <c r="G3" s="36" t="s">
        <v>5</v>
      </c>
      <c r="H3" s="38" t="s">
        <v>84</v>
      </c>
      <c r="I3" s="1"/>
    </row>
    <row r="4" spans="1:9" s="4" customFormat="1" x14ac:dyDescent="0.25">
      <c r="A4" s="2"/>
      <c r="B4" s="20">
        <v>1</v>
      </c>
      <c r="C4" s="21" t="s">
        <v>6</v>
      </c>
      <c r="D4" s="22"/>
      <c r="E4" s="23" t="str">
        <f>IFERROR(G4/E5,"")</f>
        <v/>
      </c>
      <c r="F4" s="24" t="e">
        <f>G4/$G$71</f>
        <v>#DIV/0!</v>
      </c>
      <c r="G4" s="41">
        <f>SUM(G5:G10)</f>
        <v>0</v>
      </c>
      <c r="H4" s="42"/>
      <c r="I4" s="1"/>
    </row>
    <row r="5" spans="1:9" s="4" customFormat="1" outlineLevel="1" x14ac:dyDescent="0.25">
      <c r="A5" s="2"/>
      <c r="B5" s="5">
        <f>B4+0.1</f>
        <v>1.1000000000000001</v>
      </c>
      <c r="C5" s="5" t="s">
        <v>7</v>
      </c>
      <c r="D5" s="39" t="s">
        <v>8</v>
      </c>
      <c r="E5" s="15"/>
      <c r="F5" s="17"/>
      <c r="G5" s="7">
        <f t="shared" ref="G5:G10" si="0">$E5*F5</f>
        <v>0</v>
      </c>
      <c r="H5" s="40" t="s">
        <v>32</v>
      </c>
      <c r="I5" s="1"/>
    </row>
    <row r="6" spans="1:9" s="4" customFormat="1" outlineLevel="1" x14ac:dyDescent="0.25">
      <c r="A6" s="2"/>
      <c r="B6" s="6">
        <f>B5+0.1</f>
        <v>1.2000000000000002</v>
      </c>
      <c r="C6" s="6" t="s">
        <v>30</v>
      </c>
      <c r="D6" s="14" t="s">
        <v>9</v>
      </c>
      <c r="E6" s="16"/>
      <c r="F6" s="17"/>
      <c r="G6" s="8">
        <f t="shared" si="0"/>
        <v>0</v>
      </c>
      <c r="H6" s="40" t="s">
        <v>31</v>
      </c>
      <c r="I6" s="1"/>
    </row>
    <row r="7" spans="1:9" s="4" customFormat="1" outlineLevel="1" x14ac:dyDescent="0.25">
      <c r="A7" s="2"/>
      <c r="B7" s="6">
        <f t="shared" ref="B7:B10" si="1">B6+0.1</f>
        <v>1.3000000000000003</v>
      </c>
      <c r="C7" s="6" t="s">
        <v>10</v>
      </c>
      <c r="D7" s="14"/>
      <c r="E7" s="16"/>
      <c r="F7" s="17"/>
      <c r="G7" s="8">
        <f t="shared" si="0"/>
        <v>0</v>
      </c>
      <c r="H7" s="40" t="s">
        <v>53</v>
      </c>
      <c r="I7" s="1"/>
    </row>
    <row r="8" spans="1:9" s="4" customFormat="1" outlineLevel="1" x14ac:dyDescent="0.25">
      <c r="A8" s="2"/>
      <c r="B8" s="6">
        <f t="shared" si="1"/>
        <v>1.4000000000000004</v>
      </c>
      <c r="C8" s="6" t="s">
        <v>48</v>
      </c>
      <c r="D8" s="14" t="s">
        <v>26</v>
      </c>
      <c r="E8" s="16"/>
      <c r="F8" s="17"/>
      <c r="G8" s="8">
        <f t="shared" si="0"/>
        <v>0</v>
      </c>
      <c r="H8" s="33" t="s">
        <v>49</v>
      </c>
      <c r="I8" s="1"/>
    </row>
    <row r="9" spans="1:9" s="4" customFormat="1" outlineLevel="1" x14ac:dyDescent="0.25">
      <c r="A9" s="2"/>
      <c r="B9" s="6">
        <f t="shared" si="1"/>
        <v>1.5000000000000004</v>
      </c>
      <c r="C9" s="6" t="s">
        <v>25</v>
      </c>
      <c r="D9" s="14"/>
      <c r="E9" s="18"/>
      <c r="F9" s="17"/>
      <c r="G9" s="9">
        <f t="shared" si="0"/>
        <v>0</v>
      </c>
      <c r="H9" s="33" t="s">
        <v>37</v>
      </c>
      <c r="I9" s="1"/>
    </row>
    <row r="10" spans="1:9" s="4" customFormat="1" outlineLevel="1" x14ac:dyDescent="0.25">
      <c r="A10" s="2"/>
      <c r="B10" s="6">
        <f t="shared" si="1"/>
        <v>1.6000000000000005</v>
      </c>
      <c r="C10" s="6" t="s">
        <v>36</v>
      </c>
      <c r="D10" s="14"/>
      <c r="E10" s="18"/>
      <c r="F10" s="17"/>
      <c r="G10" s="9">
        <f t="shared" si="0"/>
        <v>0</v>
      </c>
      <c r="H10" s="33" t="s">
        <v>57</v>
      </c>
      <c r="I10" s="1"/>
    </row>
    <row r="11" spans="1:9" s="4" customFormat="1" x14ac:dyDescent="0.25">
      <c r="A11" s="2"/>
      <c r="B11" s="20">
        <v>2</v>
      </c>
      <c r="C11" s="21" t="s">
        <v>11</v>
      </c>
      <c r="D11" s="22"/>
      <c r="E11" s="23" t="str">
        <f>IFERROR(G11/E12,"")</f>
        <v/>
      </c>
      <c r="F11" s="24" t="e">
        <f>G11/$G$71</f>
        <v>#DIV/0!</v>
      </c>
      <c r="G11" s="41">
        <f>SUM(G12:G15)</f>
        <v>0</v>
      </c>
      <c r="H11" s="42"/>
      <c r="I11" s="1"/>
    </row>
    <row r="12" spans="1:9" s="4" customFormat="1" outlineLevel="1" x14ac:dyDescent="0.25">
      <c r="A12" s="2"/>
      <c r="B12" s="6">
        <f>B11+0.1</f>
        <v>2.1</v>
      </c>
      <c r="C12" s="6" t="s">
        <v>12</v>
      </c>
      <c r="D12" s="14" t="s">
        <v>13</v>
      </c>
      <c r="E12" s="16"/>
      <c r="F12" s="17"/>
      <c r="G12" s="8">
        <f>$E12*F12</f>
        <v>0</v>
      </c>
      <c r="H12" s="33" t="s">
        <v>33</v>
      </c>
      <c r="I12" s="1"/>
    </row>
    <row r="13" spans="1:9" s="4" customFormat="1" outlineLevel="1" x14ac:dyDescent="0.25">
      <c r="A13" s="2"/>
      <c r="B13" s="6">
        <f>B12+0.1</f>
        <v>2.2000000000000002</v>
      </c>
      <c r="C13" s="6" t="s">
        <v>14</v>
      </c>
      <c r="D13" s="14" t="s">
        <v>9</v>
      </c>
      <c r="E13" s="16"/>
      <c r="F13" s="17"/>
      <c r="G13" s="8">
        <f>$E13*F13</f>
        <v>0</v>
      </c>
      <c r="H13" s="33" t="s">
        <v>34</v>
      </c>
      <c r="I13" s="1"/>
    </row>
    <row r="14" spans="1:9" s="4" customFormat="1" outlineLevel="1" x14ac:dyDescent="0.25">
      <c r="A14" s="2"/>
      <c r="B14" s="6">
        <f t="shared" ref="B14:B15" si="2">B13+0.1</f>
        <v>2.3000000000000003</v>
      </c>
      <c r="C14" s="6" t="s">
        <v>15</v>
      </c>
      <c r="D14" s="14"/>
      <c r="E14" s="16"/>
      <c r="F14" s="17"/>
      <c r="G14" s="8">
        <f>$E14*F14</f>
        <v>0</v>
      </c>
      <c r="H14" s="33" t="s">
        <v>38</v>
      </c>
      <c r="I14" s="1"/>
    </row>
    <row r="15" spans="1:9" s="4" customFormat="1" outlineLevel="1" x14ac:dyDescent="0.25">
      <c r="A15" s="2"/>
      <c r="B15" s="6">
        <f t="shared" si="2"/>
        <v>2.4000000000000004</v>
      </c>
      <c r="C15" s="6" t="s">
        <v>36</v>
      </c>
      <c r="D15" s="14"/>
      <c r="E15" s="16"/>
      <c r="F15" s="17"/>
      <c r="G15" s="8">
        <f>$E15*F15</f>
        <v>0</v>
      </c>
      <c r="H15" s="33" t="s">
        <v>57</v>
      </c>
      <c r="I15" s="1"/>
    </row>
    <row r="16" spans="1:9" s="4" customFormat="1" x14ac:dyDescent="0.25">
      <c r="A16" s="2"/>
      <c r="B16" s="20">
        <v>3</v>
      </c>
      <c r="C16" s="21" t="s">
        <v>16</v>
      </c>
      <c r="D16" s="22"/>
      <c r="E16" s="23"/>
      <c r="F16" s="24" t="e">
        <f>G16/$G$71</f>
        <v>#DIV/0!</v>
      </c>
      <c r="G16" s="41">
        <f>SUM(G17:G23)</f>
        <v>0</v>
      </c>
      <c r="H16" s="42"/>
      <c r="I16" s="1"/>
    </row>
    <row r="17" spans="1:9" s="4" customFormat="1" outlineLevel="1" x14ac:dyDescent="0.25">
      <c r="A17" s="2"/>
      <c r="B17" s="6">
        <f t="shared" ref="B17:B23" si="3">B16+0.1</f>
        <v>3.1</v>
      </c>
      <c r="C17" s="6" t="s">
        <v>47</v>
      </c>
      <c r="D17" s="14" t="s">
        <v>26</v>
      </c>
      <c r="E17" s="18"/>
      <c r="F17" s="17"/>
      <c r="G17" s="8">
        <f t="shared" ref="G17:G23" si="4">$E17*F17</f>
        <v>0</v>
      </c>
      <c r="H17" s="33" t="s">
        <v>49</v>
      </c>
      <c r="I17" s="1"/>
    </row>
    <row r="18" spans="1:9" s="4" customFormat="1" outlineLevel="1" x14ac:dyDescent="0.25">
      <c r="A18" s="2"/>
      <c r="B18" s="6">
        <f t="shared" si="3"/>
        <v>3.2</v>
      </c>
      <c r="C18" s="6" t="s">
        <v>43</v>
      </c>
      <c r="D18" s="14"/>
      <c r="E18" s="18"/>
      <c r="F18" s="17"/>
      <c r="G18" s="8">
        <f t="shared" si="4"/>
        <v>0</v>
      </c>
      <c r="H18" s="33" t="s">
        <v>44</v>
      </c>
      <c r="I18" s="1"/>
    </row>
    <row r="19" spans="1:9" s="4" customFormat="1" outlineLevel="1" x14ac:dyDescent="0.25">
      <c r="A19" s="2"/>
      <c r="B19" s="6">
        <f t="shared" si="3"/>
        <v>3.3000000000000003</v>
      </c>
      <c r="C19" s="6" t="s">
        <v>29</v>
      </c>
      <c r="D19" s="14" t="s">
        <v>17</v>
      </c>
      <c r="E19" s="18"/>
      <c r="F19" s="17"/>
      <c r="G19" s="8">
        <f t="shared" si="4"/>
        <v>0</v>
      </c>
      <c r="H19" s="33" t="s">
        <v>39</v>
      </c>
      <c r="I19" s="1"/>
    </row>
    <row r="20" spans="1:9" s="4" customFormat="1" outlineLevel="1" x14ac:dyDescent="0.25">
      <c r="A20" s="2"/>
      <c r="B20" s="6">
        <f t="shared" si="3"/>
        <v>3.4000000000000004</v>
      </c>
      <c r="C20" s="6" t="s">
        <v>42</v>
      </c>
      <c r="D20" s="14"/>
      <c r="E20" s="16"/>
      <c r="F20" s="17"/>
      <c r="G20" s="8">
        <f t="shared" si="4"/>
        <v>0</v>
      </c>
      <c r="H20" s="33" t="s">
        <v>45</v>
      </c>
      <c r="I20" s="1"/>
    </row>
    <row r="21" spans="1:9" s="4" customFormat="1" outlineLevel="1" x14ac:dyDescent="0.25">
      <c r="A21" s="2"/>
      <c r="B21" s="6">
        <f t="shared" si="3"/>
        <v>3.5000000000000004</v>
      </c>
      <c r="C21" s="6" t="s">
        <v>50</v>
      </c>
      <c r="D21" s="14" t="s">
        <v>17</v>
      </c>
      <c r="E21" s="16"/>
      <c r="F21" s="17"/>
      <c r="G21" s="8">
        <f t="shared" si="4"/>
        <v>0</v>
      </c>
      <c r="H21" s="33" t="s">
        <v>51</v>
      </c>
      <c r="I21" s="1"/>
    </row>
    <row r="22" spans="1:9" s="4" customFormat="1" outlineLevel="1" x14ac:dyDescent="0.25">
      <c r="A22" s="2"/>
      <c r="B22" s="6">
        <f t="shared" si="3"/>
        <v>3.6000000000000005</v>
      </c>
      <c r="C22" s="6" t="s">
        <v>46</v>
      </c>
      <c r="D22" s="14"/>
      <c r="E22" s="16"/>
      <c r="F22" s="17"/>
      <c r="G22" s="8">
        <f t="shared" ref="G22" si="5">$E22*F22</f>
        <v>0</v>
      </c>
      <c r="H22" s="33" t="s">
        <v>52</v>
      </c>
      <c r="I22" s="1"/>
    </row>
    <row r="23" spans="1:9" s="4" customFormat="1" outlineLevel="1" x14ac:dyDescent="0.25">
      <c r="A23" s="2"/>
      <c r="B23" s="6">
        <f t="shared" si="3"/>
        <v>3.7000000000000006</v>
      </c>
      <c r="C23" s="6" t="s">
        <v>56</v>
      </c>
      <c r="D23" s="14"/>
      <c r="E23" s="16"/>
      <c r="F23" s="17"/>
      <c r="G23" s="8">
        <f t="shared" si="4"/>
        <v>0</v>
      </c>
      <c r="H23" s="33" t="s">
        <v>57</v>
      </c>
      <c r="I23" s="1"/>
    </row>
    <row r="24" spans="1:9" s="4" customFormat="1" x14ac:dyDescent="0.25">
      <c r="A24" s="2"/>
      <c r="B24" s="20">
        <v>4</v>
      </c>
      <c r="C24" s="21" t="s">
        <v>27</v>
      </c>
      <c r="D24" s="22"/>
      <c r="E24" s="23"/>
      <c r="F24" s="24" t="e">
        <f>G24/$G$71</f>
        <v>#DIV/0!</v>
      </c>
      <c r="G24" s="41">
        <f>SUM(G25:G27)</f>
        <v>0</v>
      </c>
      <c r="H24" s="42"/>
      <c r="I24" s="1"/>
    </row>
    <row r="25" spans="1:9" s="4" customFormat="1" outlineLevel="1" x14ac:dyDescent="0.25">
      <c r="A25" s="2"/>
      <c r="B25" s="6">
        <f>B24+0.1</f>
        <v>4.0999999999999996</v>
      </c>
      <c r="C25" s="6" t="s">
        <v>18</v>
      </c>
      <c r="D25" s="14"/>
      <c r="E25" s="16"/>
      <c r="F25" s="17"/>
      <c r="G25" s="8">
        <f>$E25*F25</f>
        <v>0</v>
      </c>
      <c r="H25" s="33" t="s">
        <v>40</v>
      </c>
      <c r="I25" s="1"/>
    </row>
    <row r="26" spans="1:9" s="4" customFormat="1" outlineLevel="1" x14ac:dyDescent="0.25">
      <c r="A26" s="2"/>
      <c r="B26" s="6">
        <f t="shared" ref="B26:B27" si="6">B25+0.1</f>
        <v>4.1999999999999993</v>
      </c>
      <c r="C26" s="6" t="s">
        <v>28</v>
      </c>
      <c r="D26" s="14"/>
      <c r="E26" s="16"/>
      <c r="F26" s="17"/>
      <c r="G26" s="8">
        <f>$E26*F26</f>
        <v>0</v>
      </c>
      <c r="H26" s="33" t="s">
        <v>41</v>
      </c>
      <c r="I26" s="1"/>
    </row>
    <row r="27" spans="1:9" s="4" customFormat="1" outlineLevel="1" x14ac:dyDescent="0.25">
      <c r="A27" s="2"/>
      <c r="B27" s="6">
        <f t="shared" si="6"/>
        <v>4.2999999999999989</v>
      </c>
      <c r="C27" s="6" t="s">
        <v>36</v>
      </c>
      <c r="D27" s="14"/>
      <c r="E27" s="16"/>
      <c r="F27" s="17"/>
      <c r="G27" s="8">
        <f>$E27*F27</f>
        <v>0</v>
      </c>
      <c r="H27" s="33" t="s">
        <v>57</v>
      </c>
      <c r="I27" s="1"/>
    </row>
    <row r="28" spans="1:9" s="4" customFormat="1" x14ac:dyDescent="0.25">
      <c r="A28" s="2"/>
      <c r="B28" s="20">
        <v>5</v>
      </c>
      <c r="C28" s="21" t="s">
        <v>69</v>
      </c>
      <c r="D28" s="22"/>
      <c r="E28" s="23"/>
      <c r="F28" s="24" t="e">
        <f>G28/$G$71</f>
        <v>#DIV/0!</v>
      </c>
      <c r="G28" s="41">
        <f>SUM(G29:G35)</f>
        <v>0</v>
      </c>
      <c r="H28" s="42"/>
      <c r="I28" s="1"/>
    </row>
    <row r="29" spans="1:9" s="4" customFormat="1" outlineLevel="1" x14ac:dyDescent="0.25">
      <c r="A29" s="2"/>
      <c r="B29" s="6">
        <f>B28+0.1</f>
        <v>5.0999999999999996</v>
      </c>
      <c r="C29" s="6" t="s">
        <v>59</v>
      </c>
      <c r="D29" s="14"/>
      <c r="E29" s="16"/>
      <c r="F29" s="17"/>
      <c r="G29" s="8">
        <f t="shared" ref="G29:G35" si="7">$E29*F29</f>
        <v>0</v>
      </c>
      <c r="H29" s="33" t="s">
        <v>72</v>
      </c>
      <c r="I29" s="1"/>
    </row>
    <row r="30" spans="1:9" s="4" customFormat="1" outlineLevel="1" x14ac:dyDescent="0.25">
      <c r="A30" s="2"/>
      <c r="B30" s="6">
        <f t="shared" ref="B30:B35" si="8">B29+0.1</f>
        <v>5.1999999999999993</v>
      </c>
      <c r="C30" s="6" t="s">
        <v>63</v>
      </c>
      <c r="D30" s="14"/>
      <c r="E30" s="16"/>
      <c r="F30" s="17"/>
      <c r="G30" s="8">
        <f t="shared" si="7"/>
        <v>0</v>
      </c>
      <c r="H30" s="33" t="s">
        <v>73</v>
      </c>
      <c r="I30" s="1"/>
    </row>
    <row r="31" spans="1:9" s="4" customFormat="1" outlineLevel="1" x14ac:dyDescent="0.25">
      <c r="A31" s="2"/>
      <c r="B31" s="6">
        <f t="shared" si="8"/>
        <v>5.2999999999999989</v>
      </c>
      <c r="C31" s="6" t="s">
        <v>64</v>
      </c>
      <c r="D31" s="14"/>
      <c r="E31" s="16"/>
      <c r="F31" s="17"/>
      <c r="G31" s="8">
        <f t="shared" si="7"/>
        <v>0</v>
      </c>
      <c r="H31" s="33" t="s">
        <v>72</v>
      </c>
      <c r="I31" s="1"/>
    </row>
    <row r="32" spans="1:9" s="4" customFormat="1" outlineLevel="1" x14ac:dyDescent="0.25">
      <c r="A32" s="2"/>
      <c r="B32" s="6">
        <f t="shared" si="8"/>
        <v>5.3999999999999986</v>
      </c>
      <c r="C32" s="6" t="s">
        <v>60</v>
      </c>
      <c r="D32" s="14"/>
      <c r="E32" s="16"/>
      <c r="F32" s="17"/>
      <c r="G32" s="8">
        <f t="shared" si="7"/>
        <v>0</v>
      </c>
      <c r="H32" s="33" t="s">
        <v>71</v>
      </c>
      <c r="I32" s="1"/>
    </row>
    <row r="33" spans="1:9" s="4" customFormat="1" outlineLevel="1" x14ac:dyDescent="0.25">
      <c r="A33" s="2"/>
      <c r="B33" s="6">
        <f t="shared" si="8"/>
        <v>5.4999999999999982</v>
      </c>
      <c r="C33" s="6" t="s">
        <v>61</v>
      </c>
      <c r="D33" s="14"/>
      <c r="E33" s="16"/>
      <c r="F33" s="17"/>
      <c r="G33" s="8">
        <f t="shared" si="7"/>
        <v>0</v>
      </c>
      <c r="H33" s="33" t="s">
        <v>72</v>
      </c>
      <c r="I33" s="1"/>
    </row>
    <row r="34" spans="1:9" s="4" customFormat="1" outlineLevel="1" x14ac:dyDescent="0.25">
      <c r="A34" s="2"/>
      <c r="B34" s="6">
        <f t="shared" si="8"/>
        <v>5.5999999999999979</v>
      </c>
      <c r="C34" s="6" t="s">
        <v>62</v>
      </c>
      <c r="D34" s="14"/>
      <c r="E34" s="16"/>
      <c r="F34" s="17"/>
      <c r="G34" s="8">
        <f t="shared" si="7"/>
        <v>0</v>
      </c>
      <c r="H34" s="33" t="s">
        <v>72</v>
      </c>
      <c r="I34" s="1"/>
    </row>
    <row r="35" spans="1:9" s="4" customFormat="1" outlineLevel="1" x14ac:dyDescent="0.25">
      <c r="A35" s="2"/>
      <c r="B35" s="6">
        <f t="shared" si="8"/>
        <v>5.6999999999999975</v>
      </c>
      <c r="C35" s="6" t="s">
        <v>36</v>
      </c>
      <c r="D35" s="14"/>
      <c r="E35" s="16"/>
      <c r="F35" s="17"/>
      <c r="G35" s="8">
        <f t="shared" si="7"/>
        <v>0</v>
      </c>
      <c r="H35" s="33" t="s">
        <v>57</v>
      </c>
      <c r="I35" s="1"/>
    </row>
    <row r="36" spans="1:9" s="4" customFormat="1" x14ac:dyDescent="0.25">
      <c r="A36" s="2"/>
      <c r="B36" s="20">
        <v>6</v>
      </c>
      <c r="C36" s="21" t="s">
        <v>70</v>
      </c>
      <c r="D36" s="22"/>
      <c r="E36" s="23"/>
      <c r="F36" s="24" t="e">
        <f>G36/$G$71</f>
        <v>#DIV/0!</v>
      </c>
      <c r="G36" s="41">
        <f>SUM(G37:G47)</f>
        <v>0</v>
      </c>
      <c r="H36" s="61" t="s">
        <v>78</v>
      </c>
      <c r="I36" s="1"/>
    </row>
    <row r="37" spans="1:9" s="4" customFormat="1" outlineLevel="1" x14ac:dyDescent="0.25">
      <c r="A37" s="2"/>
      <c r="B37" s="6">
        <f>B36+0.1</f>
        <v>6.1</v>
      </c>
      <c r="C37" s="6" t="s">
        <v>75</v>
      </c>
      <c r="D37" s="14" t="s">
        <v>74</v>
      </c>
      <c r="E37" s="16"/>
      <c r="F37" s="17"/>
      <c r="G37" s="8">
        <f>$E37*F37</f>
        <v>0</v>
      </c>
      <c r="H37" s="62" t="s">
        <v>80</v>
      </c>
      <c r="I37" s="1"/>
    </row>
    <row r="38" spans="1:9" s="4" customFormat="1" outlineLevel="1" x14ac:dyDescent="0.25">
      <c r="A38" s="2"/>
      <c r="B38" s="6">
        <f t="shared" ref="B38:B43" si="9">B37+0.1</f>
        <v>6.1999999999999993</v>
      </c>
      <c r="C38" s="6" t="s">
        <v>76</v>
      </c>
      <c r="D38" s="14" t="s">
        <v>74</v>
      </c>
      <c r="E38" s="16"/>
      <c r="F38" s="17"/>
      <c r="G38" s="8">
        <f>$E38*F38</f>
        <v>0</v>
      </c>
      <c r="H38" s="62" t="s">
        <v>79</v>
      </c>
      <c r="I38" s="1"/>
    </row>
    <row r="39" spans="1:9" s="4" customFormat="1" outlineLevel="1" x14ac:dyDescent="0.25">
      <c r="A39" s="2"/>
      <c r="B39" s="6">
        <f t="shared" si="9"/>
        <v>6.2999999999999989</v>
      </c>
      <c r="C39" s="6" t="s">
        <v>77</v>
      </c>
      <c r="D39" s="14" t="s">
        <v>74</v>
      </c>
      <c r="E39" s="16"/>
      <c r="F39" s="17"/>
      <c r="G39" s="8">
        <f>$E39*F39</f>
        <v>0</v>
      </c>
      <c r="H39" s="33" t="s">
        <v>81</v>
      </c>
      <c r="I39" s="1"/>
    </row>
    <row r="40" spans="1:9" s="4" customFormat="1" outlineLevel="1" x14ac:dyDescent="0.25">
      <c r="A40" s="2"/>
      <c r="B40" s="6">
        <f t="shared" si="9"/>
        <v>6.3999999999999986</v>
      </c>
      <c r="C40" s="6" t="s">
        <v>82</v>
      </c>
      <c r="D40" s="14"/>
      <c r="E40" s="16"/>
      <c r="F40" s="17"/>
      <c r="G40" s="8">
        <f>$E40*F40</f>
        <v>0</v>
      </c>
      <c r="H40" s="33" t="s">
        <v>83</v>
      </c>
      <c r="I40" s="1"/>
    </row>
    <row r="41" spans="1:9" s="4" customFormat="1" outlineLevel="1" x14ac:dyDescent="0.25">
      <c r="A41" s="2"/>
      <c r="B41" s="6">
        <f t="shared" si="9"/>
        <v>6.4999999999999982</v>
      </c>
      <c r="C41" s="6" t="s">
        <v>36</v>
      </c>
      <c r="D41" s="14"/>
      <c r="E41" s="16"/>
      <c r="F41" s="17"/>
      <c r="G41" s="8">
        <f>$E41*F41</f>
        <v>0</v>
      </c>
      <c r="H41" s="33" t="s">
        <v>85</v>
      </c>
      <c r="I41" s="1"/>
    </row>
    <row r="42" spans="1:9" s="4" customFormat="1" outlineLevel="1" x14ac:dyDescent="0.25">
      <c r="A42" s="2"/>
      <c r="B42" s="6">
        <f t="shared" si="9"/>
        <v>6.5999999999999979</v>
      </c>
      <c r="C42" s="6" t="s">
        <v>36</v>
      </c>
      <c r="D42" s="14"/>
      <c r="E42" s="16"/>
      <c r="F42" s="17"/>
      <c r="G42" s="8"/>
      <c r="H42" s="33" t="s">
        <v>85</v>
      </c>
      <c r="I42" s="1"/>
    </row>
    <row r="43" spans="1:9" s="4" customFormat="1" outlineLevel="1" x14ac:dyDescent="0.25">
      <c r="A43" s="2"/>
      <c r="B43" s="6">
        <f t="shared" si="9"/>
        <v>6.6999999999999975</v>
      </c>
      <c r="C43" s="6" t="s">
        <v>36</v>
      </c>
      <c r="D43" s="14"/>
      <c r="E43" s="16"/>
      <c r="F43" s="17"/>
      <c r="G43" s="8">
        <f>$E43*F43</f>
        <v>0</v>
      </c>
      <c r="H43" s="33" t="s">
        <v>57</v>
      </c>
      <c r="I43" s="1"/>
    </row>
    <row r="44" spans="1:9" s="4" customFormat="1" x14ac:dyDescent="0.25">
      <c r="A44" s="2"/>
      <c r="B44" s="20">
        <v>7</v>
      </c>
      <c r="C44" s="21" t="s">
        <v>66</v>
      </c>
      <c r="D44" s="22"/>
      <c r="E44" s="23"/>
      <c r="F44" s="24" t="e">
        <f>G44/$G$71</f>
        <v>#DIV/0!</v>
      </c>
      <c r="G44" s="41">
        <f>SUM(G45:G50)</f>
        <v>0</v>
      </c>
      <c r="H44" s="42"/>
      <c r="I44" s="1"/>
    </row>
    <row r="45" spans="1:9" s="4" customFormat="1" outlineLevel="1" x14ac:dyDescent="0.25">
      <c r="A45" s="2"/>
      <c r="B45" s="6">
        <f>B44+0.1</f>
        <v>7.1</v>
      </c>
      <c r="C45" s="6" t="s">
        <v>65</v>
      </c>
      <c r="D45" s="14" t="s">
        <v>26</v>
      </c>
      <c r="E45" s="16"/>
      <c r="F45" s="17"/>
      <c r="G45" s="8">
        <f t="shared" ref="G45:G50" si="10">$E45*F45</f>
        <v>0</v>
      </c>
      <c r="H45" s="33" t="s">
        <v>86</v>
      </c>
      <c r="I45" s="1"/>
    </row>
    <row r="46" spans="1:9" s="4" customFormat="1" outlineLevel="1" x14ac:dyDescent="0.25">
      <c r="A46" s="2"/>
      <c r="B46" s="6">
        <f>B45+0.1</f>
        <v>7.1999999999999993</v>
      </c>
      <c r="C46" s="6" t="s">
        <v>67</v>
      </c>
      <c r="D46" s="14" t="s">
        <v>17</v>
      </c>
      <c r="E46" s="16"/>
      <c r="F46" s="17"/>
      <c r="G46" s="8">
        <f t="shared" si="10"/>
        <v>0</v>
      </c>
      <c r="H46" s="33" t="s">
        <v>97</v>
      </c>
      <c r="I46" s="1"/>
    </row>
    <row r="47" spans="1:9" s="4" customFormat="1" outlineLevel="1" x14ac:dyDescent="0.25">
      <c r="A47" s="2"/>
      <c r="B47" s="6">
        <f t="shared" ref="B47:B50" si="11">B46+0.1</f>
        <v>7.2999999999999989</v>
      </c>
      <c r="C47" s="6" t="s">
        <v>91</v>
      </c>
      <c r="D47" s="14"/>
      <c r="E47" s="16"/>
      <c r="F47" s="17"/>
      <c r="G47" s="8">
        <f t="shared" si="10"/>
        <v>0</v>
      </c>
      <c r="H47" s="33" t="s">
        <v>98</v>
      </c>
      <c r="I47" s="1"/>
    </row>
    <row r="48" spans="1:9" s="4" customFormat="1" outlineLevel="1" x14ac:dyDescent="0.25">
      <c r="A48" s="2"/>
      <c r="B48" s="6">
        <f t="shared" si="11"/>
        <v>7.3999999999999986</v>
      </c>
      <c r="C48" s="6" t="s">
        <v>92</v>
      </c>
      <c r="D48" s="14"/>
      <c r="E48" s="16"/>
      <c r="F48" s="17"/>
      <c r="G48" s="8">
        <f t="shared" si="10"/>
        <v>0</v>
      </c>
      <c r="H48" s="33" t="s">
        <v>99</v>
      </c>
      <c r="I48" s="1"/>
    </row>
    <row r="49" spans="1:9" s="4" customFormat="1" outlineLevel="1" x14ac:dyDescent="0.25">
      <c r="A49" s="2"/>
      <c r="B49" s="6">
        <f t="shared" si="11"/>
        <v>7.4999999999999982</v>
      </c>
      <c r="C49" s="6" t="s">
        <v>68</v>
      </c>
      <c r="D49" s="14"/>
      <c r="E49" s="16"/>
      <c r="F49" s="17"/>
      <c r="G49" s="8">
        <f t="shared" si="10"/>
        <v>0</v>
      </c>
      <c r="H49" s="33" t="s">
        <v>100</v>
      </c>
      <c r="I49" s="1"/>
    </row>
    <row r="50" spans="1:9" s="4" customFormat="1" outlineLevel="1" x14ac:dyDescent="0.25">
      <c r="A50" s="2"/>
      <c r="B50" s="6">
        <f t="shared" si="11"/>
        <v>7.5999999999999979</v>
      </c>
      <c r="C50" s="6" t="s">
        <v>56</v>
      </c>
      <c r="D50" s="14"/>
      <c r="E50" s="16"/>
      <c r="F50" s="17"/>
      <c r="G50" s="8">
        <f t="shared" si="10"/>
        <v>0</v>
      </c>
      <c r="H50" s="33" t="s">
        <v>57</v>
      </c>
      <c r="I50" s="1"/>
    </row>
    <row r="51" spans="1:9" s="4" customFormat="1" x14ac:dyDescent="0.25">
      <c r="A51" s="2"/>
      <c r="B51" s="20">
        <v>8</v>
      </c>
      <c r="C51" s="21" t="s">
        <v>19</v>
      </c>
      <c r="D51" s="22"/>
      <c r="E51" s="23"/>
      <c r="F51" s="24" t="e">
        <f>G51/$G$71</f>
        <v>#DIV/0!</v>
      </c>
      <c r="G51" s="41">
        <f>SUM(G52:G58)</f>
        <v>0</v>
      </c>
      <c r="H51" s="42"/>
      <c r="I51" s="1"/>
    </row>
    <row r="52" spans="1:9" s="4" customFormat="1" outlineLevel="1" x14ac:dyDescent="0.25">
      <c r="A52" s="2"/>
      <c r="B52" s="6">
        <f>B51+0.1</f>
        <v>8.1</v>
      </c>
      <c r="C52" s="6" t="s">
        <v>20</v>
      </c>
      <c r="D52" s="14"/>
      <c r="E52" s="16"/>
      <c r="F52" s="17"/>
      <c r="G52" s="8">
        <f t="shared" ref="G52:G58" si="12">$E52*F52</f>
        <v>0</v>
      </c>
      <c r="H52" s="33" t="s">
        <v>88</v>
      </c>
      <c r="I52" s="1"/>
    </row>
    <row r="53" spans="1:9" s="4" customFormat="1" outlineLevel="1" x14ac:dyDescent="0.25">
      <c r="A53" s="2"/>
      <c r="B53" s="6">
        <f>B52+0.1</f>
        <v>8.1999999999999993</v>
      </c>
      <c r="C53" s="6" t="s">
        <v>54</v>
      </c>
      <c r="D53" s="14"/>
      <c r="E53" s="16"/>
      <c r="F53" s="17"/>
      <c r="G53" s="8">
        <f t="shared" si="12"/>
        <v>0</v>
      </c>
      <c r="H53" s="33" t="s">
        <v>87</v>
      </c>
      <c r="I53" s="1"/>
    </row>
    <row r="54" spans="1:9" s="4" customFormat="1" outlineLevel="1" x14ac:dyDescent="0.25">
      <c r="A54" s="2"/>
      <c r="B54" s="6">
        <f t="shared" ref="B54:B58" si="13">B53+0.1</f>
        <v>8.2999999999999989</v>
      </c>
      <c r="C54" s="6" t="s">
        <v>55</v>
      </c>
      <c r="D54" s="14" t="s">
        <v>89</v>
      </c>
      <c r="E54" s="16"/>
      <c r="F54" s="17"/>
      <c r="G54" s="8">
        <f t="shared" si="12"/>
        <v>0</v>
      </c>
      <c r="H54" s="33" t="s">
        <v>90</v>
      </c>
      <c r="I54" s="1"/>
    </row>
    <row r="55" spans="1:9" s="4" customFormat="1" outlineLevel="1" x14ac:dyDescent="0.25">
      <c r="A55" s="2"/>
      <c r="B55" s="6">
        <f t="shared" si="13"/>
        <v>8.3999999999999986</v>
      </c>
      <c r="C55" s="6" t="s">
        <v>105</v>
      </c>
      <c r="D55" s="14" t="s">
        <v>89</v>
      </c>
      <c r="E55" s="16"/>
      <c r="F55" s="17"/>
      <c r="G55" s="8">
        <f t="shared" si="12"/>
        <v>0</v>
      </c>
      <c r="H55" s="33" t="s">
        <v>90</v>
      </c>
      <c r="I55" s="1"/>
    </row>
    <row r="56" spans="1:9" s="4" customFormat="1" outlineLevel="1" x14ac:dyDescent="0.25">
      <c r="A56" s="2"/>
      <c r="B56" s="6">
        <f t="shared" si="13"/>
        <v>8.4999999999999982</v>
      </c>
      <c r="C56" s="6" t="s">
        <v>95</v>
      </c>
      <c r="D56" s="14"/>
      <c r="E56" s="16"/>
      <c r="F56" s="17"/>
      <c r="G56" s="8">
        <f t="shared" si="12"/>
        <v>0</v>
      </c>
      <c r="H56" s="33" t="s">
        <v>96</v>
      </c>
      <c r="I56" s="1"/>
    </row>
    <row r="57" spans="1:9" s="4" customFormat="1" outlineLevel="1" x14ac:dyDescent="0.25">
      <c r="A57" s="2"/>
      <c r="B57" s="6">
        <f t="shared" si="13"/>
        <v>8.5999999999999979</v>
      </c>
      <c r="C57" s="6" t="s">
        <v>106</v>
      </c>
      <c r="D57" s="14"/>
      <c r="E57" s="16"/>
      <c r="F57" s="17"/>
      <c r="G57" s="8">
        <f t="shared" ref="G57" si="14">$E57*F57</f>
        <v>0</v>
      </c>
      <c r="H57" s="33" t="s">
        <v>107</v>
      </c>
      <c r="I57" s="1"/>
    </row>
    <row r="58" spans="1:9" s="4" customFormat="1" outlineLevel="1" x14ac:dyDescent="0.25">
      <c r="A58" s="2"/>
      <c r="B58" s="6">
        <f t="shared" si="13"/>
        <v>8.6999999999999975</v>
      </c>
      <c r="C58" s="6" t="s">
        <v>36</v>
      </c>
      <c r="D58" s="14"/>
      <c r="E58" s="16"/>
      <c r="F58" s="17"/>
      <c r="G58" s="8">
        <f t="shared" si="12"/>
        <v>0</v>
      </c>
      <c r="H58" s="33" t="s">
        <v>57</v>
      </c>
      <c r="I58" s="1"/>
    </row>
    <row r="59" spans="1:9" s="4" customFormat="1" x14ac:dyDescent="0.25">
      <c r="A59" s="2"/>
      <c r="B59" s="20">
        <v>9</v>
      </c>
      <c r="C59" s="21" t="s">
        <v>101</v>
      </c>
      <c r="D59" s="22"/>
      <c r="E59" s="23"/>
      <c r="F59" s="24" t="e">
        <f>G59/$G$71</f>
        <v>#DIV/0!</v>
      </c>
      <c r="G59" s="41">
        <f>SUM(G60:G61)</f>
        <v>0</v>
      </c>
      <c r="H59" s="61" t="s">
        <v>102</v>
      </c>
      <c r="I59" s="1"/>
    </row>
    <row r="60" spans="1:9" s="4" customFormat="1" outlineLevel="1" x14ac:dyDescent="0.25">
      <c r="A60" s="2"/>
      <c r="B60" s="6">
        <f>B59+0.1</f>
        <v>9.1</v>
      </c>
      <c r="C60" s="6" t="s">
        <v>36</v>
      </c>
      <c r="D60" s="14"/>
      <c r="E60" s="16"/>
      <c r="F60" s="17"/>
      <c r="G60" s="8">
        <f>$E60*F60</f>
        <v>0</v>
      </c>
      <c r="H60" s="33" t="s">
        <v>103</v>
      </c>
      <c r="I60" s="1"/>
    </row>
    <row r="61" spans="1:9" s="4" customFormat="1" outlineLevel="1" x14ac:dyDescent="0.25">
      <c r="A61" s="2"/>
      <c r="B61" s="6">
        <f>B60+0.1</f>
        <v>9.1999999999999993</v>
      </c>
      <c r="C61" s="6" t="s">
        <v>36</v>
      </c>
      <c r="D61" s="14"/>
      <c r="E61" s="16"/>
      <c r="F61" s="17"/>
      <c r="G61" s="8">
        <f>$E61*F61</f>
        <v>0</v>
      </c>
      <c r="H61" s="33" t="s">
        <v>103</v>
      </c>
      <c r="I61" s="1"/>
    </row>
    <row r="62" spans="1:9" s="4" customFormat="1" outlineLevel="1" x14ac:dyDescent="0.25">
      <c r="A62" s="2"/>
      <c r="B62" s="6">
        <f>B61+0.1</f>
        <v>9.2999999999999989</v>
      </c>
      <c r="C62" s="6" t="s">
        <v>36</v>
      </c>
      <c r="D62" s="14"/>
      <c r="E62" s="16"/>
      <c r="F62" s="17"/>
      <c r="G62" s="8">
        <f>$E62*F62</f>
        <v>0</v>
      </c>
      <c r="H62" s="33" t="s">
        <v>103</v>
      </c>
      <c r="I62" s="1"/>
    </row>
    <row r="63" spans="1:9" s="4" customFormat="1" x14ac:dyDescent="0.25">
      <c r="A63" s="2"/>
      <c r="B63" s="20">
        <v>10</v>
      </c>
      <c r="C63" s="21" t="s">
        <v>21</v>
      </c>
      <c r="D63" s="22"/>
      <c r="E63" s="23"/>
      <c r="F63" s="24" t="e">
        <f>G63/$G$71</f>
        <v>#DIV/0!</v>
      </c>
      <c r="G63" s="41">
        <f>SUM(G64:G65)</f>
        <v>0</v>
      </c>
      <c r="H63" s="42"/>
      <c r="I63" s="1"/>
    </row>
    <row r="64" spans="1:9" s="4" customFormat="1" outlineLevel="1" x14ac:dyDescent="0.25">
      <c r="A64" s="2"/>
      <c r="B64" s="6">
        <f>B63+0.1</f>
        <v>10.1</v>
      </c>
      <c r="C64" s="6" t="s">
        <v>22</v>
      </c>
      <c r="D64" s="14"/>
      <c r="E64" s="16"/>
      <c r="F64" s="17"/>
      <c r="G64" s="8">
        <f>$E64*F64</f>
        <v>0</v>
      </c>
      <c r="H64" s="33" t="s">
        <v>94</v>
      </c>
      <c r="I64" s="1"/>
    </row>
    <row r="65" spans="1:9" s="4" customFormat="1" outlineLevel="1" x14ac:dyDescent="0.25">
      <c r="A65" s="2"/>
      <c r="B65" s="6">
        <f>B64+0.1</f>
        <v>10.199999999999999</v>
      </c>
      <c r="C65" s="6" t="s">
        <v>23</v>
      </c>
      <c r="D65" s="14"/>
      <c r="E65" s="16"/>
      <c r="F65" s="17"/>
      <c r="G65" s="8">
        <f>$E65*F65</f>
        <v>0</v>
      </c>
      <c r="H65" s="33" t="s">
        <v>93</v>
      </c>
      <c r="I65" s="1"/>
    </row>
    <row r="66" spans="1:9" s="4" customFormat="1" outlineLevel="1" x14ac:dyDescent="0.25">
      <c r="A66" s="2"/>
      <c r="B66" s="6">
        <f>B65+0.1</f>
        <v>10.299999999999999</v>
      </c>
      <c r="C66" s="6" t="s">
        <v>36</v>
      </c>
      <c r="D66" s="14"/>
      <c r="E66" s="16"/>
      <c r="F66" s="17"/>
      <c r="G66" s="8">
        <f>$E66*F66</f>
        <v>0</v>
      </c>
      <c r="H66" s="33" t="s">
        <v>57</v>
      </c>
      <c r="I66" s="1"/>
    </row>
    <row r="67" spans="1:9" s="4" customFormat="1" x14ac:dyDescent="0.25">
      <c r="A67" s="2"/>
      <c r="B67" s="20">
        <v>11</v>
      </c>
      <c r="C67" s="21" t="s">
        <v>35</v>
      </c>
      <c r="D67" s="22"/>
      <c r="E67" s="23"/>
      <c r="F67" s="24" t="e">
        <f>G67/$G$71</f>
        <v>#DIV/0!</v>
      </c>
      <c r="G67" s="41">
        <f>SUM(G68:G70)</f>
        <v>0</v>
      </c>
      <c r="H67" s="52" t="s">
        <v>58</v>
      </c>
      <c r="I67" s="1"/>
    </row>
    <row r="68" spans="1:9" s="4" customFormat="1" outlineLevel="1" x14ac:dyDescent="0.25">
      <c r="A68" s="2"/>
      <c r="B68" s="6">
        <f>B67+0.1</f>
        <v>11.1</v>
      </c>
      <c r="C68" s="6" t="s">
        <v>36</v>
      </c>
      <c r="D68" s="14"/>
      <c r="E68" s="16"/>
      <c r="F68" s="17"/>
      <c r="G68" s="8">
        <f>$E68*F68</f>
        <v>0</v>
      </c>
      <c r="H68" s="33"/>
      <c r="I68" s="1"/>
    </row>
    <row r="69" spans="1:9" s="4" customFormat="1" outlineLevel="1" x14ac:dyDescent="0.25">
      <c r="A69" s="2"/>
      <c r="B69" s="6">
        <f>B68+0.1</f>
        <v>11.2</v>
      </c>
      <c r="C69" s="6" t="s">
        <v>36</v>
      </c>
      <c r="D69" s="14"/>
      <c r="E69" s="16"/>
      <c r="F69" s="17"/>
      <c r="G69" s="8">
        <f>$E69*F69</f>
        <v>0</v>
      </c>
      <c r="H69" s="33"/>
      <c r="I69" s="1"/>
    </row>
    <row r="70" spans="1:9" s="4" customFormat="1" outlineLevel="1" x14ac:dyDescent="0.25">
      <c r="A70" s="2"/>
      <c r="B70" s="13">
        <f>B69+0.1</f>
        <v>11.299999999999999</v>
      </c>
      <c r="C70" s="13" t="s">
        <v>36</v>
      </c>
      <c r="D70" s="14"/>
      <c r="E70" s="16"/>
      <c r="F70" s="19"/>
      <c r="G70" s="9">
        <f>$E70*F70</f>
        <v>0</v>
      </c>
      <c r="H70" s="43"/>
      <c r="I70" s="1"/>
    </row>
    <row r="71" spans="1:9" s="4" customFormat="1" x14ac:dyDescent="0.25">
      <c r="A71" s="2"/>
      <c r="B71" s="25"/>
      <c r="C71" s="49" t="s">
        <v>24</v>
      </c>
      <c r="D71" s="26"/>
      <c r="E71" s="26"/>
      <c r="F71" s="27"/>
      <c r="G71" s="50">
        <f>G4+G11+G16+G24+G28+G36+G44+G51+G59+G63+G67</f>
        <v>0</v>
      </c>
      <c r="H71" s="51"/>
      <c r="I71" s="1"/>
    </row>
    <row r="72" spans="1:9" s="11" customFormat="1" x14ac:dyDescent="0.25">
      <c r="A72" s="10"/>
      <c r="B72" s="44"/>
      <c r="C72" s="45"/>
      <c r="D72" s="45"/>
      <c r="E72" s="46"/>
      <c r="F72" s="47"/>
      <c r="G72" s="48" t="str">
        <f>IFERROR(G71/E5,"")</f>
        <v/>
      </c>
      <c r="H72" s="31"/>
      <c r="I72" s="1"/>
    </row>
    <row r="73" spans="1:9" s="4" customFormat="1" x14ac:dyDescent="0.25">
      <c r="A73" s="2"/>
      <c r="B73" s="1"/>
      <c r="C73" s="1"/>
      <c r="D73" s="1"/>
      <c r="E73" s="1"/>
      <c r="F73" s="12"/>
      <c r="G73" s="1"/>
      <c r="H73" s="30"/>
      <c r="I73" s="1"/>
    </row>
    <row r="74" spans="1:9" s="4" customFormat="1" x14ac:dyDescent="0.25">
      <c r="A74" s="2"/>
      <c r="B74" s="91" t="s">
        <v>165</v>
      </c>
      <c r="C74" s="107" t="s">
        <v>142</v>
      </c>
      <c r="D74" s="107"/>
      <c r="E74" s="107"/>
      <c r="F74" s="107"/>
      <c r="G74" s="107"/>
      <c r="H74" s="108"/>
      <c r="I74" s="1"/>
    </row>
    <row r="75" spans="1:9" s="4" customFormat="1" x14ac:dyDescent="0.25">
      <c r="A75" s="2"/>
      <c r="B75" s="92" t="s">
        <v>165</v>
      </c>
      <c r="C75" s="109" t="s">
        <v>163</v>
      </c>
      <c r="D75" s="109"/>
      <c r="E75" s="109"/>
      <c r="F75" s="109"/>
      <c r="G75" s="109"/>
      <c r="H75" s="110"/>
      <c r="I75" s="1"/>
    </row>
    <row r="76" spans="1:9" s="4" customFormat="1" ht="31.9" customHeight="1" x14ac:dyDescent="0.25">
      <c r="A76" s="2"/>
      <c r="B76" s="92" t="s">
        <v>165</v>
      </c>
      <c r="C76" s="109" t="s">
        <v>170</v>
      </c>
      <c r="D76" s="109"/>
      <c r="E76" s="109"/>
      <c r="F76" s="109"/>
      <c r="G76" s="109"/>
      <c r="H76" s="110"/>
      <c r="I76" s="1"/>
    </row>
    <row r="77" spans="1:9" s="4" customFormat="1" x14ac:dyDescent="0.25">
      <c r="A77" s="2"/>
      <c r="B77" s="92" t="s">
        <v>165</v>
      </c>
      <c r="C77" s="109" t="s">
        <v>164</v>
      </c>
      <c r="D77" s="109"/>
      <c r="E77" s="109"/>
      <c r="F77" s="109"/>
      <c r="G77" s="109"/>
      <c r="H77" s="110"/>
      <c r="I77" s="1"/>
    </row>
    <row r="78" spans="1:9" s="4" customFormat="1" ht="48.6" customHeight="1" x14ac:dyDescent="0.25">
      <c r="A78" s="2"/>
      <c r="B78" s="92" t="s">
        <v>165</v>
      </c>
      <c r="C78" s="109" t="s">
        <v>166</v>
      </c>
      <c r="D78" s="109"/>
      <c r="E78" s="109"/>
      <c r="F78" s="109"/>
      <c r="G78" s="109"/>
      <c r="H78" s="110"/>
      <c r="I78" s="1"/>
    </row>
    <row r="79" spans="1:9" s="4" customFormat="1" x14ac:dyDescent="0.25">
      <c r="A79" s="2"/>
      <c r="B79" s="87" t="s">
        <v>104</v>
      </c>
      <c r="C79" s="114" t="s">
        <v>1</v>
      </c>
      <c r="D79" s="115"/>
      <c r="E79" s="115"/>
      <c r="F79" s="116"/>
      <c r="G79" s="88" t="s">
        <v>5</v>
      </c>
      <c r="H79" s="89" t="s">
        <v>108</v>
      </c>
      <c r="I79" s="1"/>
    </row>
    <row r="80" spans="1:9" s="4" customFormat="1" outlineLevel="1" x14ac:dyDescent="0.25">
      <c r="A80" s="2"/>
      <c r="B80" s="63">
        <v>1</v>
      </c>
      <c r="C80" s="111" t="s">
        <v>143</v>
      </c>
      <c r="D80" s="112"/>
      <c r="E80" s="112"/>
      <c r="F80" s="113"/>
      <c r="G80" s="8">
        <f>$E80*F80</f>
        <v>0</v>
      </c>
      <c r="H80" s="33" t="s">
        <v>109</v>
      </c>
      <c r="I80" s="1"/>
    </row>
    <row r="81" spans="1:9" s="4" customFormat="1" outlineLevel="1" x14ac:dyDescent="0.25">
      <c r="A81" s="2"/>
      <c r="B81" s="63">
        <v>2</v>
      </c>
      <c r="C81" s="111" t="s">
        <v>144</v>
      </c>
      <c r="D81" s="112"/>
      <c r="E81" s="112"/>
      <c r="F81" s="113"/>
      <c r="G81" s="8">
        <f>$E81*F81</f>
        <v>0</v>
      </c>
      <c r="H81" s="33" t="s">
        <v>109</v>
      </c>
      <c r="I81" s="1"/>
    </row>
    <row r="82" spans="1:9" s="4" customFormat="1" outlineLevel="1" x14ac:dyDescent="0.25">
      <c r="A82" s="2"/>
      <c r="B82" s="63">
        <v>3</v>
      </c>
      <c r="C82" s="111" t="s">
        <v>145</v>
      </c>
      <c r="D82" s="112"/>
      <c r="E82" s="112"/>
      <c r="F82" s="113"/>
      <c r="G82" s="8">
        <f t="shared" ref="G82:G96" si="15">$E82*F82</f>
        <v>0</v>
      </c>
      <c r="H82" s="33" t="s">
        <v>109</v>
      </c>
      <c r="I82" s="1"/>
    </row>
    <row r="83" spans="1:9" s="4" customFormat="1" outlineLevel="1" x14ac:dyDescent="0.25">
      <c r="A83" s="2"/>
      <c r="B83" s="63">
        <v>4</v>
      </c>
      <c r="C83" s="111" t="s">
        <v>146</v>
      </c>
      <c r="D83" s="112"/>
      <c r="E83" s="112"/>
      <c r="F83" s="113"/>
      <c r="G83" s="8">
        <f t="shared" si="15"/>
        <v>0</v>
      </c>
      <c r="H83" s="33" t="s">
        <v>109</v>
      </c>
      <c r="I83" s="1"/>
    </row>
    <row r="84" spans="1:9" s="4" customFormat="1" outlineLevel="1" x14ac:dyDescent="0.25">
      <c r="A84" s="2"/>
      <c r="B84" s="63">
        <v>5</v>
      </c>
      <c r="C84" s="111" t="s">
        <v>147</v>
      </c>
      <c r="D84" s="112"/>
      <c r="E84" s="112"/>
      <c r="F84" s="113"/>
      <c r="G84" s="8">
        <f>$E84*F84</f>
        <v>0</v>
      </c>
      <c r="H84" s="33" t="s">
        <v>109</v>
      </c>
      <c r="I84" s="1"/>
    </row>
    <row r="85" spans="1:9" s="4" customFormat="1" outlineLevel="1" x14ac:dyDescent="0.25">
      <c r="A85" s="2"/>
      <c r="B85" s="63">
        <v>6</v>
      </c>
      <c r="C85" s="111" t="s">
        <v>148</v>
      </c>
      <c r="D85" s="112"/>
      <c r="E85" s="112"/>
      <c r="F85" s="113"/>
      <c r="G85" s="8">
        <f>$E85*F85</f>
        <v>0</v>
      </c>
      <c r="H85" s="33" t="s">
        <v>109</v>
      </c>
      <c r="I85" s="1"/>
    </row>
    <row r="86" spans="1:9" s="4" customFormat="1" outlineLevel="1" x14ac:dyDescent="0.25">
      <c r="A86" s="2"/>
      <c r="B86" s="63">
        <v>7</v>
      </c>
      <c r="C86" s="111" t="s">
        <v>149</v>
      </c>
      <c r="D86" s="112"/>
      <c r="E86" s="112"/>
      <c r="F86" s="113"/>
      <c r="G86" s="8">
        <f t="shared" ref="G86:G88" si="16">$E86*F86</f>
        <v>0</v>
      </c>
      <c r="H86" s="33" t="s">
        <v>109</v>
      </c>
      <c r="I86" s="1"/>
    </row>
    <row r="87" spans="1:9" s="4" customFormat="1" outlineLevel="1" x14ac:dyDescent="0.25">
      <c r="A87" s="2"/>
      <c r="B87" s="63">
        <v>8</v>
      </c>
      <c r="C87" s="111" t="s">
        <v>150</v>
      </c>
      <c r="D87" s="112"/>
      <c r="E87" s="112"/>
      <c r="F87" s="113"/>
      <c r="G87" s="8">
        <f t="shared" si="16"/>
        <v>0</v>
      </c>
      <c r="H87" s="33" t="s">
        <v>109</v>
      </c>
      <c r="I87" s="1"/>
    </row>
    <row r="88" spans="1:9" s="4" customFormat="1" outlineLevel="1" x14ac:dyDescent="0.25">
      <c r="A88" s="2"/>
      <c r="B88" s="63">
        <v>9</v>
      </c>
      <c r="C88" s="111" t="s">
        <v>151</v>
      </c>
      <c r="D88" s="112"/>
      <c r="E88" s="112"/>
      <c r="F88" s="113"/>
      <c r="G88" s="8">
        <f t="shared" si="16"/>
        <v>0</v>
      </c>
      <c r="H88" s="33" t="s">
        <v>109</v>
      </c>
      <c r="I88" s="1"/>
    </row>
    <row r="89" spans="1:9" s="4" customFormat="1" outlineLevel="1" x14ac:dyDescent="0.25">
      <c r="A89" s="2"/>
      <c r="B89" s="63">
        <v>10</v>
      </c>
      <c r="C89" s="111" t="s">
        <v>152</v>
      </c>
      <c r="D89" s="112"/>
      <c r="E89" s="112"/>
      <c r="F89" s="113"/>
      <c r="G89" s="8">
        <f>$E89*F89</f>
        <v>0</v>
      </c>
      <c r="H89" s="33" t="s">
        <v>109</v>
      </c>
      <c r="I89" s="1"/>
    </row>
    <row r="90" spans="1:9" s="4" customFormat="1" outlineLevel="1" x14ac:dyDescent="0.25">
      <c r="A90" s="2"/>
      <c r="B90" s="63">
        <v>11</v>
      </c>
      <c r="C90" s="111" t="s">
        <v>153</v>
      </c>
      <c r="D90" s="112"/>
      <c r="E90" s="112"/>
      <c r="F90" s="113"/>
      <c r="G90" s="8">
        <f>$E90*F90</f>
        <v>0</v>
      </c>
      <c r="H90" s="33" t="s">
        <v>109</v>
      </c>
      <c r="I90" s="1"/>
    </row>
    <row r="91" spans="1:9" s="4" customFormat="1" outlineLevel="1" x14ac:dyDescent="0.25">
      <c r="A91" s="2"/>
      <c r="B91" s="63">
        <v>12</v>
      </c>
      <c r="C91" s="111" t="s">
        <v>154</v>
      </c>
      <c r="D91" s="112"/>
      <c r="E91" s="112"/>
      <c r="F91" s="113"/>
      <c r="G91" s="8">
        <f t="shared" ref="G91" si="17">$E91*F91</f>
        <v>0</v>
      </c>
      <c r="H91" s="33" t="s">
        <v>109</v>
      </c>
      <c r="I91" s="1"/>
    </row>
    <row r="92" spans="1:9" s="4" customFormat="1" outlineLevel="1" x14ac:dyDescent="0.25">
      <c r="A92" s="2"/>
      <c r="B92" s="63">
        <v>13</v>
      </c>
      <c r="C92" s="111" t="s">
        <v>155</v>
      </c>
      <c r="D92" s="112"/>
      <c r="E92" s="112"/>
      <c r="F92" s="113"/>
      <c r="G92" s="8">
        <f>$E92*F92</f>
        <v>0</v>
      </c>
      <c r="H92" s="33" t="s">
        <v>109</v>
      </c>
      <c r="I92" s="1"/>
    </row>
    <row r="93" spans="1:9" s="4" customFormat="1" outlineLevel="1" x14ac:dyDescent="0.25">
      <c r="A93" s="2"/>
      <c r="B93" s="63">
        <v>14</v>
      </c>
      <c r="C93" s="111" t="s">
        <v>156</v>
      </c>
      <c r="D93" s="112"/>
      <c r="E93" s="112"/>
      <c r="F93" s="113"/>
      <c r="G93" s="8">
        <f>$E93*F93</f>
        <v>0</v>
      </c>
      <c r="H93" s="33" t="s">
        <v>109</v>
      </c>
      <c r="I93" s="1"/>
    </row>
    <row r="94" spans="1:9" s="4" customFormat="1" outlineLevel="1" x14ac:dyDescent="0.25">
      <c r="A94" s="2"/>
      <c r="B94" s="63">
        <v>15</v>
      </c>
      <c r="C94" s="111" t="s">
        <v>157</v>
      </c>
      <c r="D94" s="112"/>
      <c r="E94" s="112"/>
      <c r="F94" s="113"/>
      <c r="G94" s="8">
        <f t="shared" ref="G94:G95" si="18">$E94*F94</f>
        <v>0</v>
      </c>
      <c r="H94" s="33" t="s">
        <v>109</v>
      </c>
      <c r="I94" s="1"/>
    </row>
    <row r="95" spans="1:9" s="4" customFormat="1" outlineLevel="1" x14ac:dyDescent="0.25">
      <c r="A95" s="2"/>
      <c r="B95" s="63">
        <v>16</v>
      </c>
      <c r="C95" s="111" t="s">
        <v>158</v>
      </c>
      <c r="D95" s="112"/>
      <c r="E95" s="112"/>
      <c r="F95" s="113"/>
      <c r="G95" s="8">
        <f t="shared" si="18"/>
        <v>0</v>
      </c>
      <c r="H95" s="33" t="s">
        <v>109</v>
      </c>
      <c r="I95" s="1"/>
    </row>
    <row r="96" spans="1:9" s="4" customFormat="1" outlineLevel="1" x14ac:dyDescent="0.25">
      <c r="A96" s="2"/>
      <c r="B96" s="63">
        <v>17</v>
      </c>
      <c r="C96" s="111" t="s">
        <v>159</v>
      </c>
      <c r="D96" s="112"/>
      <c r="E96" s="112"/>
      <c r="F96" s="113"/>
      <c r="G96" s="8">
        <f t="shared" si="15"/>
        <v>0</v>
      </c>
      <c r="H96" s="33" t="s">
        <v>109</v>
      </c>
      <c r="I96" s="1"/>
    </row>
    <row r="97" spans="1:9" s="4" customFormat="1" outlineLevel="1" x14ac:dyDescent="0.25">
      <c r="A97" s="2"/>
      <c r="B97" s="63">
        <v>18</v>
      </c>
      <c r="C97" s="111" t="s">
        <v>160</v>
      </c>
      <c r="D97" s="112"/>
      <c r="E97" s="112"/>
      <c r="F97" s="113"/>
      <c r="G97" s="8">
        <f>$E97*F97</f>
        <v>0</v>
      </c>
      <c r="H97" s="33" t="s">
        <v>109</v>
      </c>
      <c r="I97" s="1"/>
    </row>
    <row r="98" spans="1:9" s="4" customFormat="1" outlineLevel="1" x14ac:dyDescent="0.25">
      <c r="A98" s="2"/>
      <c r="B98" s="63">
        <v>19</v>
      </c>
      <c r="C98" s="111" t="s">
        <v>161</v>
      </c>
      <c r="D98" s="112"/>
      <c r="E98" s="112"/>
      <c r="F98" s="113"/>
      <c r="G98" s="8">
        <f>$E98*F98</f>
        <v>0</v>
      </c>
      <c r="H98" s="33" t="s">
        <v>109</v>
      </c>
      <c r="I98" s="1"/>
    </row>
    <row r="99" spans="1:9" s="4" customFormat="1" outlineLevel="1" x14ac:dyDescent="0.25">
      <c r="A99" s="2"/>
      <c r="B99" s="63">
        <v>20</v>
      </c>
      <c r="C99" s="111" t="s">
        <v>162</v>
      </c>
      <c r="D99" s="112"/>
      <c r="E99" s="112"/>
      <c r="F99" s="113"/>
      <c r="G99" s="8">
        <f t="shared" ref="G99" si="19">$E99*F99</f>
        <v>0</v>
      </c>
      <c r="H99" s="33" t="s">
        <v>109</v>
      </c>
      <c r="I99" s="1"/>
    </row>
    <row r="100" spans="1:9" s="4" customFormat="1" x14ac:dyDescent="0.25">
      <c r="A100" s="2"/>
      <c r="B100" s="28"/>
      <c r="C100" s="53" t="s">
        <v>110</v>
      </c>
      <c r="D100" s="29"/>
      <c r="E100" s="29"/>
      <c r="F100" s="54"/>
      <c r="G100" s="55">
        <f>SUM(G80:G99)</f>
        <v>0</v>
      </c>
      <c r="H100" s="56"/>
      <c r="I100" s="1"/>
    </row>
  </sheetData>
  <mergeCells count="26">
    <mergeCell ref="C79:F79"/>
    <mergeCell ref="C92:F92"/>
    <mergeCell ref="C93:F93"/>
    <mergeCell ref="C94:F94"/>
    <mergeCell ref="C95:F95"/>
    <mergeCell ref="C86:F86"/>
    <mergeCell ref="C87:F87"/>
    <mergeCell ref="C88:F88"/>
    <mergeCell ref="C89:F89"/>
    <mergeCell ref="C90:F90"/>
    <mergeCell ref="C91:F91"/>
    <mergeCell ref="C80:F80"/>
    <mergeCell ref="C98:F98"/>
    <mergeCell ref="C99:F99"/>
    <mergeCell ref="C81:F81"/>
    <mergeCell ref="C82:F82"/>
    <mergeCell ref="C83:F83"/>
    <mergeCell ref="C84:F84"/>
    <mergeCell ref="C85:F85"/>
    <mergeCell ref="C96:F96"/>
    <mergeCell ref="C97:F97"/>
    <mergeCell ref="C74:H74"/>
    <mergeCell ref="C75:H75"/>
    <mergeCell ref="C76:H76"/>
    <mergeCell ref="C77:H77"/>
    <mergeCell ref="C78:H78"/>
  </mergeCells>
  <phoneticPr fontId="15" type="noConversion"/>
  <pageMargins left="0.7" right="0.7" top="0.75" bottom="0.75" header="0.3" footer="0.3"/>
  <pageSetup paperSize="9" scale="48" fitToHeight="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J39"/>
  <sheetViews>
    <sheetView topLeftCell="A25" workbookViewId="0">
      <selection activeCell="J35" sqref="J35"/>
    </sheetView>
  </sheetViews>
  <sheetFormatPr defaultRowHeight="15" x14ac:dyDescent="0.25"/>
  <cols>
    <col min="1" max="1" width="4.28515625" customWidth="1"/>
    <col min="2" max="2" width="3.7109375" customWidth="1"/>
    <col min="3" max="3" width="21.7109375" customWidth="1"/>
    <col min="4" max="4" width="13.7109375" customWidth="1"/>
    <col min="5" max="5" width="15.85546875" customWidth="1"/>
    <col min="6" max="6" width="21.7109375" customWidth="1"/>
    <col min="7" max="7" width="14.5703125" customWidth="1"/>
    <col min="8" max="8" width="11.7109375" customWidth="1"/>
    <col min="9" max="9" width="9.42578125" customWidth="1"/>
    <col min="10" max="10" width="14.28515625" customWidth="1"/>
    <col min="11" max="11" width="11.7109375" customWidth="1"/>
  </cols>
  <sheetData>
    <row r="2" spans="2:10" x14ac:dyDescent="0.25">
      <c r="C2" s="104" t="s">
        <v>175</v>
      </c>
    </row>
    <row r="3" spans="2:10" ht="15.75" thickBot="1" x14ac:dyDescent="0.3"/>
    <row r="4" spans="2:10" x14ac:dyDescent="0.25">
      <c r="B4" s="71"/>
      <c r="C4" s="72"/>
      <c r="D4" s="72"/>
      <c r="E4" s="72"/>
      <c r="F4" s="72"/>
      <c r="G4" s="101"/>
      <c r="I4" s="86" t="s">
        <v>141</v>
      </c>
    </row>
    <row r="5" spans="2:10" x14ac:dyDescent="0.25">
      <c r="B5" s="2"/>
      <c r="C5" s="65" t="s">
        <v>135</v>
      </c>
      <c r="D5" s="66"/>
      <c r="E5" s="81">
        <v>650</v>
      </c>
      <c r="F5" s="73" t="s">
        <v>136</v>
      </c>
      <c r="G5" s="95"/>
      <c r="I5" t="s">
        <v>171</v>
      </c>
    </row>
    <row r="6" spans="2:10" x14ac:dyDescent="0.25">
      <c r="B6" s="2"/>
      <c r="C6" s="67" t="s">
        <v>134</v>
      </c>
      <c r="D6" s="68"/>
      <c r="E6" s="82">
        <v>0.97</v>
      </c>
      <c r="F6" s="73" t="s">
        <v>139</v>
      </c>
      <c r="G6" s="95"/>
      <c r="I6" t="s">
        <v>172</v>
      </c>
    </row>
    <row r="7" spans="2:10" x14ac:dyDescent="0.25">
      <c r="B7" s="2"/>
      <c r="C7" s="65" t="s">
        <v>140</v>
      </c>
      <c r="D7" s="66"/>
      <c r="E7" s="82" t="s">
        <v>176</v>
      </c>
      <c r="F7" s="73"/>
      <c r="G7" s="95"/>
      <c r="I7" t="s">
        <v>173</v>
      </c>
    </row>
    <row r="8" spans="2:10" x14ac:dyDescent="0.25">
      <c r="B8" s="2"/>
      <c r="C8" s="73"/>
      <c r="D8" s="73"/>
      <c r="E8" s="73"/>
      <c r="F8" s="73"/>
      <c r="G8" s="95"/>
      <c r="I8" t="s">
        <v>174</v>
      </c>
    </row>
    <row r="9" spans="2:10" x14ac:dyDescent="0.25">
      <c r="B9" s="2"/>
      <c r="C9" s="73"/>
      <c r="D9" s="93" t="s">
        <v>168</v>
      </c>
      <c r="E9" s="78">
        <f>SUM(E13:E33)</f>
        <v>0</v>
      </c>
      <c r="F9" s="94">
        <f>SUM(F13:F33)</f>
        <v>3150000</v>
      </c>
      <c r="G9" s="95"/>
    </row>
    <row r="10" spans="2:10" x14ac:dyDescent="0.25">
      <c r="B10" s="2"/>
      <c r="C10" s="73"/>
      <c r="D10" s="73"/>
      <c r="E10" s="105" t="s">
        <v>169</v>
      </c>
      <c r="F10" s="106" t="e">
        <f>F9/E9</f>
        <v>#DIV/0!</v>
      </c>
      <c r="G10" s="95"/>
    </row>
    <row r="11" spans="2:10" x14ac:dyDescent="0.25">
      <c r="B11" s="2"/>
      <c r="C11" s="73"/>
      <c r="D11" s="73"/>
      <c r="E11" s="96"/>
      <c r="F11" s="96"/>
      <c r="G11" s="95"/>
    </row>
    <row r="12" spans="2:10" s="74" customFormat="1" ht="46.15" customHeight="1" x14ac:dyDescent="0.25">
      <c r="B12" s="97"/>
      <c r="C12" s="75" t="s">
        <v>112</v>
      </c>
      <c r="D12" s="77" t="s">
        <v>111</v>
      </c>
      <c r="E12" s="76" t="s">
        <v>138</v>
      </c>
      <c r="F12" s="85" t="s">
        <v>167</v>
      </c>
      <c r="G12" s="95"/>
      <c r="H12"/>
    </row>
    <row r="13" spans="2:10" x14ac:dyDescent="0.25">
      <c r="B13" s="2"/>
      <c r="C13" s="83" t="s">
        <v>133</v>
      </c>
      <c r="D13" s="84">
        <v>1</v>
      </c>
      <c r="E13" s="80"/>
      <c r="F13" s="90">
        <v>2400000</v>
      </c>
      <c r="G13" s="95"/>
    </row>
    <row r="14" spans="2:10" x14ac:dyDescent="0.25">
      <c r="B14" s="2"/>
      <c r="C14" s="69" t="s">
        <v>113</v>
      </c>
      <c r="D14" s="70">
        <v>0.97</v>
      </c>
      <c r="E14" s="79">
        <f t="shared" ref="E14:E33" si="0">IF(E$7="Bartica",D$38,IF(E$7="Lethem",D$39,FALSE))/0.9*$E$6*D14*E$5/1000</f>
        <v>0</v>
      </c>
      <c r="F14" s="90">
        <v>0</v>
      </c>
      <c r="G14" s="95"/>
      <c r="J14" s="102"/>
    </row>
    <row r="15" spans="2:10" x14ac:dyDescent="0.25">
      <c r="B15" s="2"/>
      <c r="C15" s="69" t="s">
        <v>114</v>
      </c>
      <c r="D15" s="70">
        <f>D14-0.007</f>
        <v>0.96299999999999997</v>
      </c>
      <c r="E15" s="79">
        <f t="shared" si="0"/>
        <v>0</v>
      </c>
      <c r="F15" s="90">
        <v>0</v>
      </c>
      <c r="G15" s="95"/>
      <c r="J15" s="102"/>
    </row>
    <row r="16" spans="2:10" x14ac:dyDescent="0.25">
      <c r="B16" s="2"/>
      <c r="C16" s="69" t="s">
        <v>115</v>
      </c>
      <c r="D16" s="70">
        <f t="shared" ref="D16:D33" si="1">D15-0.007</f>
        <v>0.95599999999999996</v>
      </c>
      <c r="E16" s="79">
        <f t="shared" si="0"/>
        <v>0</v>
      </c>
      <c r="F16" s="90">
        <v>0</v>
      </c>
      <c r="G16" s="95"/>
      <c r="J16" s="103"/>
    </row>
    <row r="17" spans="2:7" x14ac:dyDescent="0.25">
      <c r="B17" s="2"/>
      <c r="C17" s="69" t="s">
        <v>116</v>
      </c>
      <c r="D17" s="70">
        <f t="shared" si="1"/>
        <v>0.94899999999999995</v>
      </c>
      <c r="E17" s="79">
        <f t="shared" si="0"/>
        <v>0</v>
      </c>
      <c r="F17" s="90">
        <v>0</v>
      </c>
      <c r="G17" s="95"/>
    </row>
    <row r="18" spans="2:7" x14ac:dyDescent="0.25">
      <c r="B18" s="2"/>
      <c r="C18" s="69" t="s">
        <v>117</v>
      </c>
      <c r="D18" s="70">
        <f t="shared" si="1"/>
        <v>0.94199999999999995</v>
      </c>
      <c r="E18" s="79">
        <f t="shared" si="0"/>
        <v>0</v>
      </c>
      <c r="F18" s="90">
        <v>0</v>
      </c>
      <c r="G18" s="95"/>
    </row>
    <row r="19" spans="2:7" x14ac:dyDescent="0.25">
      <c r="B19" s="2"/>
      <c r="C19" s="69" t="s">
        <v>118</v>
      </c>
      <c r="D19" s="70">
        <f t="shared" si="1"/>
        <v>0.93499999999999994</v>
      </c>
      <c r="E19" s="79">
        <f t="shared" si="0"/>
        <v>0</v>
      </c>
      <c r="F19" s="90">
        <v>0</v>
      </c>
      <c r="G19" s="95"/>
    </row>
    <row r="20" spans="2:7" x14ac:dyDescent="0.25">
      <c r="B20" s="2"/>
      <c r="C20" s="69" t="s">
        <v>119</v>
      </c>
      <c r="D20" s="70">
        <f t="shared" si="1"/>
        <v>0.92799999999999994</v>
      </c>
      <c r="E20" s="79">
        <f t="shared" si="0"/>
        <v>0</v>
      </c>
      <c r="F20" s="90">
        <v>0</v>
      </c>
      <c r="G20" s="95"/>
    </row>
    <row r="21" spans="2:7" x14ac:dyDescent="0.25">
      <c r="B21" s="2"/>
      <c r="C21" s="69" t="s">
        <v>120</v>
      </c>
      <c r="D21" s="70">
        <f t="shared" si="1"/>
        <v>0.92099999999999993</v>
      </c>
      <c r="E21" s="79">
        <f t="shared" si="0"/>
        <v>0</v>
      </c>
      <c r="F21" s="90">
        <v>0</v>
      </c>
      <c r="G21" s="95"/>
    </row>
    <row r="22" spans="2:7" x14ac:dyDescent="0.25">
      <c r="B22" s="2"/>
      <c r="C22" s="69" t="s">
        <v>121</v>
      </c>
      <c r="D22" s="70">
        <f t="shared" si="1"/>
        <v>0.91399999999999992</v>
      </c>
      <c r="E22" s="79">
        <f t="shared" si="0"/>
        <v>0</v>
      </c>
      <c r="F22" s="90">
        <v>0</v>
      </c>
      <c r="G22" s="95"/>
    </row>
    <row r="23" spans="2:7" x14ac:dyDescent="0.25">
      <c r="B23" s="2"/>
      <c r="C23" s="69" t="s">
        <v>122</v>
      </c>
      <c r="D23" s="70">
        <f t="shared" si="1"/>
        <v>0.90699999999999992</v>
      </c>
      <c r="E23" s="79">
        <f t="shared" si="0"/>
        <v>0</v>
      </c>
      <c r="F23" s="90">
        <v>300000</v>
      </c>
      <c r="G23" s="95"/>
    </row>
    <row r="24" spans="2:7" x14ac:dyDescent="0.25">
      <c r="B24" s="2"/>
      <c r="C24" s="69" t="s">
        <v>123</v>
      </c>
      <c r="D24" s="70">
        <f t="shared" si="1"/>
        <v>0.89999999999999991</v>
      </c>
      <c r="E24" s="79">
        <f t="shared" si="0"/>
        <v>0</v>
      </c>
      <c r="F24" s="90">
        <v>450000</v>
      </c>
      <c r="G24" s="95"/>
    </row>
    <row r="25" spans="2:7" x14ac:dyDescent="0.25">
      <c r="B25" s="2"/>
      <c r="C25" s="69" t="s">
        <v>124</v>
      </c>
      <c r="D25" s="70">
        <f t="shared" si="1"/>
        <v>0.8929999999999999</v>
      </c>
      <c r="E25" s="79">
        <f t="shared" si="0"/>
        <v>0</v>
      </c>
      <c r="F25" s="90">
        <v>0</v>
      </c>
      <c r="G25" s="95"/>
    </row>
    <row r="26" spans="2:7" x14ac:dyDescent="0.25">
      <c r="B26" s="2"/>
      <c r="C26" s="69" t="s">
        <v>125</v>
      </c>
      <c r="D26" s="70">
        <f t="shared" si="1"/>
        <v>0.8859999999999999</v>
      </c>
      <c r="E26" s="79">
        <f t="shared" si="0"/>
        <v>0</v>
      </c>
      <c r="F26" s="90">
        <v>0</v>
      </c>
      <c r="G26" s="95"/>
    </row>
    <row r="27" spans="2:7" x14ac:dyDescent="0.25">
      <c r="B27" s="2"/>
      <c r="C27" s="69" t="s">
        <v>126</v>
      </c>
      <c r="D27" s="70">
        <f t="shared" si="1"/>
        <v>0.87899999999999989</v>
      </c>
      <c r="E27" s="79">
        <f t="shared" si="0"/>
        <v>0</v>
      </c>
      <c r="F27" s="90">
        <v>0</v>
      </c>
      <c r="G27" s="95"/>
    </row>
    <row r="28" spans="2:7" x14ac:dyDescent="0.25">
      <c r="B28" s="2"/>
      <c r="C28" s="69" t="s">
        <v>127</v>
      </c>
      <c r="D28" s="70">
        <f t="shared" si="1"/>
        <v>0.87199999999999989</v>
      </c>
      <c r="E28" s="79">
        <f t="shared" si="0"/>
        <v>0</v>
      </c>
      <c r="F28" s="90">
        <v>0</v>
      </c>
      <c r="G28" s="95"/>
    </row>
    <row r="29" spans="2:7" x14ac:dyDescent="0.25">
      <c r="B29" s="2"/>
      <c r="C29" s="69" t="s">
        <v>128</v>
      </c>
      <c r="D29" s="70">
        <f t="shared" si="1"/>
        <v>0.86499999999999988</v>
      </c>
      <c r="E29" s="79">
        <f t="shared" si="0"/>
        <v>0</v>
      </c>
      <c r="F29" s="90">
        <v>0</v>
      </c>
      <c r="G29" s="95"/>
    </row>
    <row r="30" spans="2:7" x14ac:dyDescent="0.25">
      <c r="B30" s="2"/>
      <c r="C30" s="69" t="s">
        <v>129</v>
      </c>
      <c r="D30" s="70">
        <f t="shared" si="1"/>
        <v>0.85799999999999987</v>
      </c>
      <c r="E30" s="79">
        <f t="shared" si="0"/>
        <v>0</v>
      </c>
      <c r="F30" s="90">
        <v>0</v>
      </c>
      <c r="G30" s="95"/>
    </row>
    <row r="31" spans="2:7" x14ac:dyDescent="0.25">
      <c r="B31" s="2"/>
      <c r="C31" s="69" t="s">
        <v>130</v>
      </c>
      <c r="D31" s="70">
        <f t="shared" si="1"/>
        <v>0.85099999999999987</v>
      </c>
      <c r="E31" s="79">
        <f t="shared" si="0"/>
        <v>0</v>
      </c>
      <c r="F31" s="90">
        <v>0</v>
      </c>
      <c r="G31" s="95"/>
    </row>
    <row r="32" spans="2:7" x14ac:dyDescent="0.25">
      <c r="B32" s="2"/>
      <c r="C32" s="69" t="s">
        <v>131</v>
      </c>
      <c r="D32" s="70">
        <f t="shared" si="1"/>
        <v>0.84399999999999986</v>
      </c>
      <c r="E32" s="79">
        <f t="shared" si="0"/>
        <v>0</v>
      </c>
      <c r="F32" s="90">
        <v>0</v>
      </c>
      <c r="G32" s="95"/>
    </row>
    <row r="33" spans="2:7" x14ac:dyDescent="0.25">
      <c r="B33" s="2"/>
      <c r="C33" s="69" t="s">
        <v>132</v>
      </c>
      <c r="D33" s="70">
        <f t="shared" si="1"/>
        <v>0.83699999999999986</v>
      </c>
      <c r="E33" s="79">
        <f t="shared" si="0"/>
        <v>0</v>
      </c>
      <c r="F33" s="90">
        <v>0</v>
      </c>
      <c r="G33" s="95"/>
    </row>
    <row r="34" spans="2:7" ht="15.75" thickBot="1" x14ac:dyDescent="0.3">
      <c r="B34" s="98"/>
      <c r="C34" s="99"/>
      <c r="D34" s="99"/>
      <c r="E34" s="99"/>
      <c r="F34" s="99"/>
      <c r="G34" s="100"/>
    </row>
    <row r="38" spans="2:7" x14ac:dyDescent="0.25">
      <c r="D38" s="64"/>
    </row>
    <row r="39" spans="2:7" x14ac:dyDescent="0.25">
      <c r="D39" s="64"/>
    </row>
  </sheetData>
  <phoneticPr fontId="15"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Cost breakdown</vt:lpstr>
      <vt:lpstr>Simple LCOE</vt:lpstr>
      <vt:lpstr>'Cost breakdown'!Print_Area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Fernandez</dc:creator>
  <cp:lastModifiedBy>Kenny Samaroo</cp:lastModifiedBy>
  <cp:lastPrinted>2019-06-07T20:35:12Z</cp:lastPrinted>
  <dcterms:created xsi:type="dcterms:W3CDTF">2019-03-22T17:57:28Z</dcterms:created>
  <dcterms:modified xsi:type="dcterms:W3CDTF">2021-07-14T18:52:08Z</dcterms:modified>
</cp:coreProperties>
</file>